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185" windowHeight="7245" activeTab="0"/>
  </bookViews>
  <sheets>
    <sheet name="Budget" sheetId="1" r:id="rId1"/>
    <sheet name="AR" sheetId="2" r:id="rId2"/>
  </sheets>
  <definedNames/>
  <calcPr fullCalcOnLoad="1"/>
</workbook>
</file>

<file path=xl/comments1.xml><?xml version="1.0" encoding="utf-8"?>
<comments xmlns="http://schemas.openxmlformats.org/spreadsheetml/2006/main">
  <authors>
    <author>Ethan M Stubbs</author>
  </authors>
  <commentList>
    <comment ref="D12" authorId="0">
      <text>
        <r>
          <rPr>
            <b/>
            <sz val="8"/>
            <rFont val="Tahoma"/>
            <family val="0"/>
          </rPr>
          <t xml:space="preserve">Calculated by using the AR tab -This is to keep track of the total funds collected </t>
        </r>
      </text>
    </comment>
    <comment ref="H4" authorId="0">
      <text>
        <r>
          <rPr>
            <b/>
            <sz val="8"/>
            <rFont val="Tahoma"/>
            <family val="0"/>
          </rPr>
          <t>* Spring Membership budgeted at 2 fraters less than total membership to take into account any transferring or non returning fraters</t>
        </r>
      </text>
    </comment>
    <comment ref="H7" authorId="0">
      <text>
        <r>
          <rPr>
            <b/>
            <sz val="8"/>
            <rFont val="Tahoma"/>
            <family val="2"/>
          </rPr>
          <t xml:space="preserve">This is in addition to the CANDIDATE/ INITIATE FEE that is to be submitted via Online Registration </t>
        </r>
        <r>
          <rPr>
            <b/>
            <sz val="8"/>
            <color indexed="48"/>
            <rFont val="Tahoma"/>
            <family val="2"/>
          </rPr>
          <t>https://www.tkefraternity.com/</t>
        </r>
        <r>
          <rPr>
            <b/>
            <sz val="8"/>
            <rFont val="Tahoma"/>
            <family val="2"/>
          </rPr>
          <t xml:space="preserve"> (Visit Fee Structure for current year $ amounts </t>
        </r>
        <r>
          <rPr>
            <b/>
            <sz val="8"/>
            <color indexed="48"/>
            <rFont val="Tahoma"/>
            <family val="2"/>
          </rPr>
          <t>http://tke.org/resources/financial/fee_structure.htm</t>
        </r>
        <r>
          <rPr>
            <b/>
            <sz val="8"/>
            <rFont val="Tahoma"/>
            <family val="2"/>
          </rPr>
          <t>)</t>
        </r>
      </text>
    </comment>
    <comment ref="G13" authorId="0">
      <text>
        <r>
          <rPr>
            <b/>
            <sz val="8"/>
            <rFont val="Tahoma"/>
            <family val="0"/>
          </rPr>
          <t xml:space="preserve">Requiring your new members to pay high New Membership dues, could reduce the likelihood of them having the funds available to pay their Candidate Fee; due to the Offices of the Grand Chapter within 14 days of bid acceptance, and their Initiate Fee due prior to initiation, using the on-line registration system.  
(Visit Fee Structure for current year $ amounts </t>
        </r>
        <r>
          <rPr>
            <b/>
            <sz val="8"/>
            <color indexed="48"/>
            <rFont val="Tahoma"/>
            <family val="2"/>
          </rPr>
          <t>http://tke.org/resources/financial/fee_structure.htm</t>
        </r>
        <r>
          <rPr>
            <b/>
            <sz val="8"/>
            <rFont val="Tahoma"/>
            <family val="0"/>
          </rPr>
          <t>)</t>
        </r>
        <r>
          <rPr>
            <sz val="8"/>
            <rFont val="Tahoma"/>
            <family val="0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0"/>
          </rPr>
          <t>* Spring Membership budgeted at 2 fraters less than total membership to take into account any transferring or non returning fraters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This is in addition to the CANDIDATE/ INITIATE FEE that is to be submitted via Online Registration </t>
        </r>
        <r>
          <rPr>
            <b/>
            <sz val="8"/>
            <color indexed="48"/>
            <rFont val="Tahoma"/>
            <family val="2"/>
          </rPr>
          <t>https://www.tkefraternity.com/</t>
        </r>
        <r>
          <rPr>
            <b/>
            <sz val="8"/>
            <rFont val="Tahoma"/>
            <family val="2"/>
          </rPr>
          <t xml:space="preserve"> (Visit Fee Structure for current year $ amounts </t>
        </r>
        <r>
          <rPr>
            <b/>
            <sz val="8"/>
            <color indexed="48"/>
            <rFont val="Tahoma"/>
            <family val="2"/>
          </rPr>
          <t>http://tke.org/resources/financial/fee_structure.htm</t>
        </r>
        <r>
          <rPr>
            <b/>
            <sz val="8"/>
            <rFont val="Tahoma"/>
            <family val="2"/>
          </rPr>
          <t>)</t>
        </r>
      </text>
    </comment>
    <comment ref="L13" authorId="0">
      <text>
        <r>
          <rPr>
            <b/>
            <sz val="8"/>
            <rFont val="Tahoma"/>
            <family val="0"/>
          </rPr>
          <t xml:space="preserve">Requiring your new members to pay high New Membership dues, could reduce the likelihood of them having the funds available to pay their Candidate Fee; due to the Offices of the Grand Chapter within 14 days of bid acceptance, and their Initiate Fee due prior to initiation, using the on-line registration system.  
(Visit Fee Structure for current year $ amounts </t>
        </r>
        <r>
          <rPr>
            <b/>
            <sz val="8"/>
            <color indexed="48"/>
            <rFont val="Tahoma"/>
            <family val="2"/>
          </rPr>
          <t>http://tke.org/resources/financial/fee_structure.htm</t>
        </r>
        <r>
          <rPr>
            <b/>
            <sz val="8"/>
            <rFont val="Tahoma"/>
            <family val="0"/>
          </rPr>
          <t>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<sst xmlns="http://schemas.openxmlformats.org/spreadsheetml/2006/main" count="231" uniqueCount="118">
  <si>
    <t>INCOME</t>
  </si>
  <si>
    <t>Total</t>
  </si>
  <si>
    <t>EXPENSES</t>
  </si>
  <si>
    <t>IFC Fees</t>
  </si>
  <si>
    <t>Recruitment</t>
  </si>
  <si>
    <t>Officers</t>
  </si>
  <si>
    <t>Social</t>
  </si>
  <si>
    <t>Composite</t>
  </si>
  <si>
    <t>Misc.</t>
  </si>
  <si>
    <t>Alzheimer's Association</t>
  </si>
  <si>
    <t>Risk Management Fees</t>
  </si>
  <si>
    <t>AMFs</t>
  </si>
  <si>
    <t>Conclave</t>
  </si>
  <si>
    <t>Members</t>
  </si>
  <si>
    <t>Dues</t>
  </si>
  <si>
    <t>New Memb</t>
  </si>
  <si>
    <t>NM Dues</t>
  </si>
  <si>
    <t>New Member Dues</t>
  </si>
  <si>
    <r>
      <t xml:space="preserve">Reserve (Bad Debt) </t>
    </r>
    <r>
      <rPr>
        <sz val="8"/>
        <rFont val="Arial"/>
        <family val="2"/>
      </rPr>
      <t>10% of Income</t>
    </r>
  </si>
  <si>
    <r>
      <t>New Memb. Program</t>
    </r>
    <r>
      <rPr>
        <sz val="8"/>
        <rFont val="Arial"/>
        <family val="2"/>
      </rPr>
      <t xml:space="preserve"> (1/2 of NM dues)</t>
    </r>
  </si>
  <si>
    <t>Philanthropies</t>
  </si>
  <si>
    <t>SEMESTER 1</t>
  </si>
  <si>
    <t>Canidiate Fees</t>
  </si>
  <si>
    <t>Chartering Fee #1</t>
  </si>
  <si>
    <t>Initiation Fees</t>
  </si>
  <si>
    <t>Chartering Fee #2</t>
  </si>
  <si>
    <t>Socials</t>
  </si>
  <si>
    <t>Chartering Banquet</t>
  </si>
  <si>
    <t>Chartering Fee #3</t>
  </si>
  <si>
    <t>RLC</t>
  </si>
  <si>
    <t>Projected</t>
  </si>
  <si>
    <t>Actual</t>
  </si>
  <si>
    <t>Collected</t>
  </si>
  <si>
    <t>Difference</t>
  </si>
  <si>
    <t xml:space="preserve">Member Dues </t>
  </si>
  <si>
    <t>Subtotal</t>
  </si>
  <si>
    <t>Semester 1 Savings</t>
  </si>
  <si>
    <t>Semester 2 Savings</t>
  </si>
  <si>
    <t>Semester 2</t>
  </si>
  <si>
    <t>Semester 3</t>
  </si>
  <si>
    <t>Accounts Recevievables</t>
  </si>
  <si>
    <t>NAME</t>
  </si>
  <si>
    <t>Scroll</t>
  </si>
  <si>
    <t>First</t>
  </si>
  <si>
    <t>Last</t>
  </si>
  <si>
    <t>Dues Billed</t>
  </si>
  <si>
    <t>Dues Paid</t>
  </si>
  <si>
    <t xml:space="preserve">Balance </t>
  </si>
  <si>
    <t>Balance</t>
  </si>
  <si>
    <t>CURRENT MEMBERS</t>
  </si>
  <si>
    <t>Jason</t>
  </si>
  <si>
    <t>Clagg</t>
  </si>
  <si>
    <t xml:space="preserve">Paolo </t>
  </si>
  <si>
    <t>DeVito</t>
  </si>
  <si>
    <t>Neema</t>
  </si>
  <si>
    <t>Fotoohi</t>
  </si>
  <si>
    <t>Chad</t>
  </si>
  <si>
    <t>Marcus</t>
  </si>
  <si>
    <t>Leon</t>
  </si>
  <si>
    <t>Sawh</t>
  </si>
  <si>
    <t>John</t>
  </si>
  <si>
    <t>Stockton</t>
  </si>
  <si>
    <t>Ethan</t>
  </si>
  <si>
    <t>Stubbs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</si>
  <si>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</si>
  <si>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</si>
  <si>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</si>
  <si>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</si>
  <si>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</si>
  <si>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</si>
  <si>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</si>
  <si>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</si>
  <si>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</si>
  <si>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</si>
  <si>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</si>
  <si>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</si>
  <si>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Member 20</t>
  </si>
  <si>
    <t>Member 21</t>
  </si>
  <si>
    <t>Member 22</t>
  </si>
  <si>
    <t>Member 23</t>
  </si>
  <si>
    <t>Member 24</t>
  </si>
  <si>
    <t>Member 25</t>
  </si>
  <si>
    <t>Member 26</t>
  </si>
  <si>
    <t>Member 27</t>
  </si>
  <si>
    <t>Member 28</t>
  </si>
  <si>
    <t>Member 29</t>
  </si>
  <si>
    <t>Member 30</t>
  </si>
  <si>
    <t>Member 31</t>
  </si>
  <si>
    <t>Member 32</t>
  </si>
  <si>
    <t>Member 33</t>
  </si>
  <si>
    <t>Member 34</t>
  </si>
  <si>
    <t>Member #</t>
  </si>
  <si>
    <t>Subtotals</t>
  </si>
  <si>
    <t>Erik</t>
  </si>
  <si>
    <t>Kelleher</t>
  </si>
  <si>
    <t>Dave</t>
  </si>
  <si>
    <t>Kratchman</t>
  </si>
  <si>
    <t xml:space="preserve">Javier </t>
  </si>
  <si>
    <t>Garcia</t>
  </si>
  <si>
    <t xml:space="preserve">Brian </t>
  </si>
  <si>
    <t>Ramirez</t>
  </si>
  <si>
    <t>Russell</t>
  </si>
  <si>
    <t>Small</t>
  </si>
  <si>
    <t>New Memb. 6</t>
  </si>
  <si>
    <t>New Memb. 7</t>
  </si>
  <si>
    <t>New Memb. 8</t>
  </si>
  <si>
    <t>New Memb. 9</t>
  </si>
  <si>
    <t>New Memb. 10</t>
  </si>
  <si>
    <t>TOTAL MEMBERS</t>
  </si>
  <si>
    <t>TOTAL NEW MEMBERS</t>
  </si>
  <si>
    <t xml:space="preserve">GRAND TOTAL </t>
  </si>
  <si>
    <t>Semester 1</t>
  </si>
  <si>
    <t>SEMESTER 2 NEW MEMBERS</t>
  </si>
  <si>
    <t>SEMESTER 3 NEW MEMBERS</t>
  </si>
  <si>
    <t>Annual Bad Debt Res.</t>
  </si>
  <si>
    <t>Annual Savings</t>
  </si>
  <si>
    <t>(income minus expenses)</t>
  </si>
  <si>
    <t>NAMΣ - Chapter Budget 20##-20##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</si>
</sst>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_);[Red]\(&quot;$&quot;#,##0.0\)"/>
    <numFmt numFmtId="166" formatCode="&quot;$&quot;#,##0.0"/>
    <numFmt numFmtId="167" formatCode="00"/>
    <numFmt numFmtId="168" formatCode="&quot;$&quot;#,##0.00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sz val="8"/>
      <name val="Arial"/>
      <family val="2"/>
    </font>
    <font>
      <b/>
      <sz val="8"/>
      <color indexed="4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6"/>
      <name val="Arial"/>
      <family val="0"/>
    </font>
    <font>
      <sz val="8"/>
      <color indexed="16"/>
      <name val="Arial"/>
      <family val="2"/>
    </font>
    <font>
      <b/>
      <sz val="9"/>
      <color indexed="16"/>
      <name val="Arial"/>
      <family val="0"/>
    </font>
    <font>
      <b/>
      <sz val="26"/>
      <name val="Arial"/>
      <family val="2"/>
    </font>
    <font>
      <sz val="26"/>
      <name val="Arial"/>
      <family val="0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Dash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0" fontId="7" fillId="0" borderId="4" xfId="0" applyFont="1" applyFill="1" applyBorder="1" applyAlignment="1">
      <alignment/>
    </xf>
    <xf numFmtId="164" fontId="6" fillId="0" borderId="5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2" borderId="1" xfId="0" applyFont="1" applyFill="1" applyBorder="1" applyAlignment="1">
      <alignment horizontal="left"/>
    </xf>
    <xf numFmtId="0" fontId="7" fillId="2" borderId="6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2" borderId="7" xfId="0" applyFont="1" applyFill="1" applyBorder="1" applyAlignment="1">
      <alignment/>
    </xf>
    <xf numFmtId="6" fontId="7" fillId="0" borderId="0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6" fontId="7" fillId="2" borderId="7" xfId="0" applyNumberFormat="1" applyFont="1" applyFill="1" applyBorder="1" applyAlignment="1">
      <alignment/>
    </xf>
    <xf numFmtId="6" fontId="6" fillId="2" borderId="2" xfId="0" applyNumberFormat="1" applyFont="1" applyFill="1" applyBorder="1" applyAlignment="1">
      <alignment/>
    </xf>
    <xf numFmtId="44" fontId="6" fillId="2" borderId="2" xfId="0" applyNumberFormat="1" applyFont="1" applyFill="1" applyBorder="1" applyAlignment="1">
      <alignment/>
    </xf>
    <xf numFmtId="6" fontId="6" fillId="2" borderId="6" xfId="0" applyNumberFormat="1" applyFont="1" applyFill="1" applyBorder="1" applyAlignment="1">
      <alignment/>
    </xf>
    <xf numFmtId="0" fontId="7" fillId="0" borderId="7" xfId="0" applyFont="1" applyBorder="1" applyAlignment="1" applyProtection="1">
      <alignment/>
      <protection locked="0"/>
    </xf>
    <xf numFmtId="164" fontId="7" fillId="0" borderId="7" xfId="0" applyNumberFormat="1" applyFont="1" applyBorder="1" applyAlignment="1" applyProtection="1">
      <alignment/>
      <protection locked="0"/>
    </xf>
    <xf numFmtId="164" fontId="7" fillId="0" borderId="8" xfId="0" applyNumberFormat="1" applyFont="1" applyBorder="1" applyAlignment="1" applyProtection="1">
      <alignment/>
      <protection locked="0"/>
    </xf>
    <xf numFmtId="0" fontId="6" fillId="2" borderId="9" xfId="0" applyFont="1" applyFill="1" applyBorder="1" applyAlignment="1">
      <alignment/>
    </xf>
    <xf numFmtId="6" fontId="6" fillId="2" borderId="10" xfId="0" applyNumberFormat="1" applyFont="1" applyFill="1" applyBorder="1" applyAlignment="1">
      <alignment/>
    </xf>
    <xf numFmtId="6" fontId="6" fillId="2" borderId="11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6" fontId="8" fillId="2" borderId="5" xfId="0" applyNumberFormat="1" applyFont="1" applyFill="1" applyBorder="1" applyAlignment="1">
      <alignment/>
    </xf>
    <xf numFmtId="6" fontId="8" fillId="2" borderId="8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6" fontId="0" fillId="0" borderId="0" xfId="0" applyNumberFormat="1" applyBorder="1" applyAlignment="1">
      <alignment/>
    </xf>
    <xf numFmtId="0" fontId="0" fillId="2" borderId="11" xfId="0" applyFill="1" applyBorder="1" applyAlignment="1">
      <alignment/>
    </xf>
    <xf numFmtId="6" fontId="0" fillId="2" borderId="7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6" fontId="7" fillId="0" borderId="0" xfId="0" applyNumberFormat="1" applyFont="1" applyAlignment="1">
      <alignment/>
    </xf>
    <xf numFmtId="0" fontId="1" fillId="0" borderId="5" xfId="0" applyFont="1" applyFill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6" fontId="0" fillId="2" borderId="11" xfId="0" applyNumberFormat="1" applyFill="1" applyBorder="1" applyAlignment="1">
      <alignment/>
    </xf>
    <xf numFmtId="0" fontId="0" fillId="0" borderId="4" xfId="0" applyFill="1" applyBorder="1" applyAlignment="1" applyProtection="1">
      <alignment/>
      <protection locked="0"/>
    </xf>
    <xf numFmtId="164" fontId="0" fillId="0" borderId="5" xfId="0" applyNumberForma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67" fontId="11" fillId="0" borderId="0" xfId="0" applyNumberFormat="1" applyFont="1" applyFill="1" applyBorder="1" applyAlignment="1">
      <alignment horizontal="center"/>
    </xf>
    <xf numFmtId="0" fontId="11" fillId="0" borderId="5" xfId="0" applyFont="1" applyFill="1" applyBorder="1" applyAlignment="1" applyProtection="1">
      <alignment horizontal="center"/>
      <protection locked="0"/>
    </xf>
    <xf numFmtId="44" fontId="11" fillId="0" borderId="1" xfId="0" applyNumberFormat="1" applyFont="1" applyFill="1" applyBorder="1" applyAlignment="1" applyProtection="1">
      <alignment horizontal="center"/>
      <protection locked="0"/>
    </xf>
    <xf numFmtId="44" fontId="11" fillId="0" borderId="5" xfId="0" applyNumberFormat="1" applyFont="1" applyFill="1" applyBorder="1" applyAlignment="1" applyProtection="1">
      <alignment horizontal="center"/>
      <protection locked="0"/>
    </xf>
    <xf numFmtId="44" fontId="12" fillId="0" borderId="5" xfId="0" applyNumberFormat="1" applyFont="1" applyFill="1" applyBorder="1" applyAlignment="1" applyProtection="1">
      <alignment horizontal="center"/>
      <protection locked="0"/>
    </xf>
    <xf numFmtId="44" fontId="11" fillId="0" borderId="12" xfId="0" applyNumberFormat="1" applyFont="1" applyFill="1" applyBorder="1" applyAlignment="1" applyProtection="1">
      <alignment horizontal="center"/>
      <protection locked="0"/>
    </xf>
    <xf numFmtId="44" fontId="12" fillId="0" borderId="5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3" xfId="0" applyNumberFormat="1" applyFont="1" applyBorder="1" applyAlignment="1" applyProtection="1">
      <alignment/>
      <protection locked="0"/>
    </xf>
    <xf numFmtId="44" fontId="4" fillId="2" borderId="0" xfId="0" applyNumberFormat="1" applyFont="1" applyFill="1" applyBorder="1" applyAlignment="1" applyProtection="1">
      <alignment/>
      <protection locked="0"/>
    </xf>
    <xf numFmtId="44" fontId="9" fillId="0" borderId="0" xfId="0" applyNumberFormat="1" applyFont="1" applyBorder="1" applyAlignment="1" applyProtection="1">
      <alignment/>
      <protection/>
    </xf>
    <xf numFmtId="44" fontId="4" fillId="0" borderId="13" xfId="0" applyNumberFormat="1" applyFont="1" applyBorder="1" applyAlignment="1" applyProtection="1">
      <alignment/>
      <protection locked="0"/>
    </xf>
    <xf numFmtId="44" fontId="9" fillId="0" borderId="7" xfId="0" applyNumberFormat="1" applyFont="1" applyBorder="1" applyAlignment="1" applyProtection="1">
      <alignment/>
      <protection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44" fontId="4" fillId="2" borderId="2" xfId="0" applyNumberFormat="1" applyFont="1" applyFill="1" applyBorder="1" applyAlignment="1">
      <alignment/>
    </xf>
    <xf numFmtId="44" fontId="13" fillId="2" borderId="2" xfId="0" applyNumberFormat="1" applyFont="1" applyFill="1" applyBorder="1" applyAlignment="1" applyProtection="1">
      <alignment/>
      <protection/>
    </xf>
    <xf numFmtId="44" fontId="4" fillId="0" borderId="13" xfId="0" applyNumberFormat="1" applyFont="1" applyFill="1" applyBorder="1" applyAlignment="1" applyProtection="1">
      <alignment/>
      <protection locked="0"/>
    </xf>
    <xf numFmtId="44" fontId="9" fillId="0" borderId="7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44" fontId="4" fillId="0" borderId="0" xfId="0" applyNumberFormat="1" applyFont="1" applyFill="1" applyBorder="1" applyAlignment="1" applyProtection="1">
      <alignment/>
      <protection locked="0"/>
    </xf>
    <xf numFmtId="44" fontId="9" fillId="0" borderId="0" xfId="0" applyNumberFormat="1" applyFont="1" applyFill="1" applyBorder="1" applyAlignment="1" applyProtection="1">
      <alignment/>
      <protection/>
    </xf>
    <xf numFmtId="44" fontId="4" fillId="0" borderId="0" xfId="0" applyNumberFormat="1" applyFont="1" applyFill="1" applyAlignment="1" applyProtection="1">
      <alignment/>
      <protection locked="0"/>
    </xf>
    <xf numFmtId="0" fontId="4" fillId="0" borderId="14" xfId="0" applyFont="1" applyBorder="1" applyAlignment="1">
      <alignment/>
    </xf>
    <xf numFmtId="0" fontId="11" fillId="0" borderId="15" xfId="0" applyFont="1" applyFill="1" applyBorder="1" applyAlignment="1" applyProtection="1">
      <alignment horizontal="center"/>
      <protection locked="0"/>
    </xf>
    <xf numFmtId="44" fontId="4" fillId="0" borderId="14" xfId="0" applyNumberFormat="1" applyFont="1" applyBorder="1" applyAlignment="1" applyProtection="1">
      <alignment/>
      <protection locked="0"/>
    </xf>
    <xf numFmtId="44" fontId="9" fillId="0" borderId="15" xfId="0" applyNumberFormat="1" applyFont="1" applyBorder="1" applyAlignment="1" applyProtection="1">
      <alignment/>
      <protection/>
    </xf>
    <xf numFmtId="44" fontId="4" fillId="0" borderId="16" xfId="0" applyNumberFormat="1" applyFont="1" applyBorder="1" applyAlignment="1" applyProtection="1">
      <alignment/>
      <protection locked="0"/>
    </xf>
    <xf numFmtId="44" fontId="9" fillId="0" borderId="15" xfId="0" applyNumberFormat="1" applyFont="1" applyBorder="1" applyAlignment="1" applyProtection="1">
      <alignment/>
      <protection/>
    </xf>
    <xf numFmtId="44" fontId="9" fillId="0" borderId="17" xfId="0" applyNumberFormat="1" applyFont="1" applyBorder="1" applyAlignment="1" applyProtection="1">
      <alignment/>
      <protection/>
    </xf>
    <xf numFmtId="44" fontId="4" fillId="0" borderId="4" xfId="0" applyNumberFormat="1" applyFont="1" applyBorder="1" applyAlignment="1" applyProtection="1">
      <alignment/>
      <protection locked="0"/>
    </xf>
    <xf numFmtId="44" fontId="9" fillId="0" borderId="5" xfId="0" applyNumberFormat="1" applyFont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0" fillId="2" borderId="1" xfId="0" applyFont="1" applyFill="1" applyBorder="1" applyAlignment="1" applyProtection="1">
      <alignment/>
      <protection locked="0"/>
    </xf>
    <xf numFmtId="0" fontId="10" fillId="2" borderId="2" xfId="0" applyFont="1" applyFill="1" applyBorder="1" applyAlignment="1">
      <alignment/>
    </xf>
    <xf numFmtId="44" fontId="4" fillId="2" borderId="18" xfId="0" applyNumberFormat="1" applyFont="1" applyFill="1" applyBorder="1" applyAlignment="1">
      <alignment/>
    </xf>
    <xf numFmtId="44" fontId="13" fillId="2" borderId="6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44" fontId="1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9" xfId="0" applyFont="1" applyBorder="1" applyAlignment="1" applyProtection="1">
      <alignment/>
      <protection locked="0"/>
    </xf>
    <xf numFmtId="44" fontId="4" fillId="3" borderId="0" xfId="0" applyNumberFormat="1" applyFont="1" applyFill="1" applyBorder="1" applyAlignment="1" applyProtection="1">
      <alignment/>
      <protection/>
    </xf>
    <xf numFmtId="44" fontId="9" fillId="3" borderId="0" xfId="0" applyNumberFormat="1" applyFont="1" applyFill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 locked="0"/>
    </xf>
    <xf numFmtId="44" fontId="4" fillId="3" borderId="0" xfId="0" applyNumberFormat="1" applyFont="1" applyFill="1" applyAlignment="1" applyProtection="1">
      <alignment/>
      <protection/>
    </xf>
    <xf numFmtId="0" fontId="4" fillId="0" borderId="8" xfId="0" applyFont="1" applyBorder="1" applyAlignment="1" applyProtection="1">
      <alignment/>
      <protection locked="0"/>
    </xf>
    <xf numFmtId="44" fontId="9" fillId="3" borderId="5" xfId="0" applyNumberFormat="1" applyFont="1" applyFill="1" applyBorder="1" applyAlignment="1" applyProtection="1">
      <alignment/>
      <protection/>
    </xf>
    <xf numFmtId="44" fontId="9" fillId="0" borderId="8" xfId="0" applyNumberFormat="1" applyFont="1" applyBorder="1" applyAlignment="1" applyProtection="1">
      <alignment/>
      <protection/>
    </xf>
    <xf numFmtId="44" fontId="4" fillId="2" borderId="18" xfId="0" applyNumberFormat="1" applyFont="1" applyFill="1" applyBorder="1" applyAlignment="1">
      <alignment/>
    </xf>
    <xf numFmtId="44" fontId="4" fillId="2" borderId="1" xfId="0" applyNumberFormat="1" applyFont="1" applyFill="1" applyBorder="1" applyAlignment="1">
      <alignment/>
    </xf>
    <xf numFmtId="44" fontId="9" fillId="2" borderId="6" xfId="0" applyNumberFormat="1" applyFont="1" applyFill="1" applyBorder="1" applyAlignment="1" applyProtection="1">
      <alignment/>
      <protection/>
    </xf>
    <xf numFmtId="44" fontId="9" fillId="0" borderId="0" xfId="0" applyNumberFormat="1" applyFont="1" applyFill="1" applyAlignment="1" applyProtection="1">
      <alignment/>
      <protection/>
    </xf>
    <xf numFmtId="44" fontId="4" fillId="0" borderId="0" xfId="0" applyNumberFormat="1" applyFont="1" applyAlignment="1" applyProtection="1">
      <alignment/>
      <protection locked="0"/>
    </xf>
    <xf numFmtId="44" fontId="9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 horizontal="center"/>
    </xf>
    <xf numFmtId="44" fontId="7" fillId="0" borderId="20" xfId="0" applyNumberFormat="1" applyFont="1" applyFill="1" applyBorder="1" applyAlignment="1">
      <alignment/>
    </xf>
    <xf numFmtId="44" fontId="14" fillId="0" borderId="1" xfId="0" applyNumberFormat="1" applyFont="1" applyFill="1" applyBorder="1" applyAlignment="1" applyProtection="1">
      <alignment/>
      <protection/>
    </xf>
    <xf numFmtId="44" fontId="7" fillId="0" borderId="21" xfId="0" applyNumberFormat="1" applyFont="1" applyFill="1" applyBorder="1" applyAlignment="1">
      <alignment/>
    </xf>
    <xf numFmtId="44" fontId="14" fillId="0" borderId="2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4" fontId="7" fillId="0" borderId="0" xfId="0" applyNumberFormat="1" applyFont="1" applyAlignment="1">
      <alignment/>
    </xf>
    <xf numFmtId="44" fontId="14" fillId="0" borderId="0" xfId="0" applyNumberFormat="1" applyFont="1" applyAlignment="1" applyProtection="1">
      <alignment/>
      <protection/>
    </xf>
    <xf numFmtId="44" fontId="7" fillId="0" borderId="13" xfId="0" applyNumberFormat="1" applyFont="1" applyBorder="1" applyAlignment="1">
      <alignment/>
    </xf>
    <xf numFmtId="44" fontId="7" fillId="2" borderId="1" xfId="0" applyNumberFormat="1" applyFont="1" applyFill="1" applyBorder="1" applyAlignment="1">
      <alignment/>
    </xf>
    <xf numFmtId="44" fontId="7" fillId="2" borderId="2" xfId="0" applyNumberFormat="1" applyFont="1" applyFill="1" applyBorder="1" applyAlignment="1">
      <alignment/>
    </xf>
    <xf numFmtId="44" fontId="14" fillId="2" borderId="2" xfId="0" applyNumberFormat="1" applyFont="1" applyFill="1" applyBorder="1" applyAlignment="1" applyProtection="1">
      <alignment/>
      <protection/>
    </xf>
    <xf numFmtId="44" fontId="7" fillId="2" borderId="18" xfId="0" applyNumberFormat="1" applyFont="1" applyFill="1" applyBorder="1" applyAlignment="1">
      <alignment/>
    </xf>
    <xf numFmtId="44" fontId="14" fillId="2" borderId="6" xfId="0" applyNumberFormat="1" applyFont="1" applyFill="1" applyBorder="1" applyAlignment="1" applyProtection="1">
      <alignment/>
      <protection/>
    </xf>
    <xf numFmtId="44" fontId="4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44" fontId="4" fillId="0" borderId="13" xfId="0" applyNumberFormat="1" applyFont="1" applyBorder="1" applyAlignment="1">
      <alignment/>
    </xf>
    <xf numFmtId="44" fontId="9" fillId="0" borderId="0" xfId="0" applyNumberFormat="1" applyFont="1" applyAlignment="1">
      <alignment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center"/>
      <protection locked="0"/>
    </xf>
    <xf numFmtId="44" fontId="4" fillId="3" borderId="13" xfId="0" applyNumberFormat="1" applyFont="1" applyFill="1" applyBorder="1" applyAlignment="1" applyProtection="1">
      <alignment/>
      <protection locked="0"/>
    </xf>
    <xf numFmtId="44" fontId="4" fillId="3" borderId="0" xfId="0" applyNumberFormat="1" applyFont="1" applyFill="1" applyBorder="1" applyAlignment="1" applyProtection="1">
      <alignment/>
      <protection locked="0"/>
    </xf>
    <xf numFmtId="44" fontId="9" fillId="3" borderId="7" xfId="0" applyNumberFormat="1" applyFont="1" applyFill="1" applyBorder="1" applyAlignment="1" applyProtection="1">
      <alignment/>
      <protection/>
    </xf>
    <xf numFmtId="44" fontId="9" fillId="3" borderId="8" xfId="0" applyNumberFormat="1" applyFont="1" applyFill="1" applyBorder="1" applyAlignment="1" applyProtection="1">
      <alignment/>
      <protection/>
    </xf>
    <xf numFmtId="44" fontId="4" fillId="3" borderId="3" xfId="0" applyNumberFormat="1" applyFont="1" applyFill="1" applyBorder="1" applyAlignment="1" applyProtection="1">
      <alignment/>
      <protection locked="0"/>
    </xf>
    <xf numFmtId="44" fontId="4" fillId="3" borderId="4" xfId="0" applyNumberFormat="1" applyFont="1" applyFill="1" applyBorder="1" applyAlignment="1" applyProtection="1">
      <alignment/>
      <protection locked="0"/>
    </xf>
    <xf numFmtId="44" fontId="4" fillId="3" borderId="2" xfId="0" applyNumberFormat="1" applyFont="1" applyFill="1" applyBorder="1" applyAlignment="1">
      <alignment/>
    </xf>
    <xf numFmtId="44" fontId="13" fillId="3" borderId="2" xfId="0" applyNumberFormat="1" applyFont="1" applyFill="1" applyBorder="1" applyAlignment="1" applyProtection="1">
      <alignment/>
      <protection/>
    </xf>
    <xf numFmtId="0" fontId="7" fillId="2" borderId="1" xfId="0" applyFont="1" applyFill="1" applyBorder="1" applyAlignment="1">
      <alignment/>
    </xf>
    <xf numFmtId="6" fontId="7" fillId="2" borderId="6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6" fontId="7" fillId="2" borderId="11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6" fontId="7" fillId="2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5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/>
    </xf>
    <xf numFmtId="44" fontId="10" fillId="0" borderId="1" xfId="0" applyNumberFormat="1" applyFont="1" applyFill="1" applyBorder="1" applyAlignment="1">
      <alignment horizontal="center" vertical="center"/>
    </xf>
    <xf numFmtId="44" fontId="10" fillId="0" borderId="2" xfId="0" applyNumberFormat="1" applyFont="1" applyFill="1" applyBorder="1" applyAlignment="1">
      <alignment horizontal="center" vertical="center"/>
    </xf>
    <xf numFmtId="44" fontId="10" fillId="0" borderId="18" xfId="0" applyNumberFormat="1" applyFont="1" applyFill="1" applyBorder="1" applyAlignment="1">
      <alignment horizontal="center" vertical="center"/>
    </xf>
    <xf numFmtId="44" fontId="10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textRotation="90"/>
    </xf>
    <xf numFmtId="0" fontId="0" fillId="0" borderId="7" xfId="0" applyBorder="1" applyAlignment="1">
      <alignment/>
    </xf>
    <xf numFmtId="0" fontId="10" fillId="2" borderId="1" xfId="0" applyFon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A1">
      <selection activeCell="M35" sqref="M35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4" width="10.00390625" style="0" customWidth="1"/>
    <col min="6" max="6" width="5.57421875" style="0" customWidth="1"/>
    <col min="7" max="7" width="30.57421875" style="0" customWidth="1"/>
    <col min="8" max="8" width="9.8515625" style="0" customWidth="1"/>
    <col min="9" max="9" width="8.7109375" style="0" customWidth="1"/>
    <col min="11" max="11" width="5.7109375" style="0" customWidth="1"/>
    <col min="12" max="12" width="29.8515625" style="0" customWidth="1"/>
    <col min="13" max="13" width="10.28125" style="0" customWidth="1"/>
  </cols>
  <sheetData>
    <row r="1" spans="1:15" s="146" customFormat="1" ht="33.75">
      <c r="A1" s="143"/>
      <c r="B1" s="166" t="s">
        <v>117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2" s="146" customFormat="1" ht="12" customHeight="1">
      <c r="A2" s="143"/>
      <c r="B2" s="144"/>
      <c r="C2" s="144"/>
      <c r="D2" s="144"/>
      <c r="E2" s="147"/>
      <c r="F2" s="147"/>
      <c r="G2" s="147"/>
      <c r="H2" s="147"/>
      <c r="I2" s="147"/>
      <c r="J2" s="147"/>
      <c r="K2" s="145"/>
      <c r="L2" s="145"/>
    </row>
    <row r="3" spans="2:14" ht="12.75">
      <c r="B3" s="5" t="s">
        <v>21</v>
      </c>
      <c r="C3" s="6" t="s">
        <v>30</v>
      </c>
      <c r="D3" s="16" t="s">
        <v>31</v>
      </c>
      <c r="G3" s="5" t="s">
        <v>38</v>
      </c>
      <c r="H3" s="6" t="s">
        <v>30</v>
      </c>
      <c r="I3" s="16" t="s">
        <v>31</v>
      </c>
      <c r="L3" s="5" t="s">
        <v>39</v>
      </c>
      <c r="M3" s="6" t="s">
        <v>30</v>
      </c>
      <c r="N3" s="16" t="s">
        <v>31</v>
      </c>
    </row>
    <row r="4" spans="2:14" ht="12.75">
      <c r="B4" s="7" t="s">
        <v>13</v>
      </c>
      <c r="C4" s="8">
        <v>35</v>
      </c>
      <c r="D4" s="26">
        <v>34</v>
      </c>
      <c r="G4" s="7" t="s">
        <v>13</v>
      </c>
      <c r="H4" s="44">
        <f>C4+C6-(2)</f>
        <v>33</v>
      </c>
      <c r="I4" s="26"/>
      <c r="L4" s="7" t="s">
        <v>13</v>
      </c>
      <c r="M4" s="44">
        <f>H4+H6-(2)</f>
        <v>41</v>
      </c>
      <c r="N4" s="26"/>
    </row>
    <row r="5" spans="2:14" ht="12.75">
      <c r="B5" s="7" t="s">
        <v>14</v>
      </c>
      <c r="C5" s="9">
        <v>375</v>
      </c>
      <c r="D5" s="27">
        <v>375</v>
      </c>
      <c r="G5" s="7" t="s">
        <v>14</v>
      </c>
      <c r="H5" s="9">
        <v>375</v>
      </c>
      <c r="I5" s="27">
        <v>375</v>
      </c>
      <c r="L5" s="7" t="s">
        <v>14</v>
      </c>
      <c r="M5" s="9">
        <v>375</v>
      </c>
      <c r="N5" s="27">
        <v>375</v>
      </c>
    </row>
    <row r="6" spans="2:14" ht="12.75">
      <c r="B6" s="7"/>
      <c r="C6" s="8"/>
      <c r="D6" s="26"/>
      <c r="G6" s="7" t="s">
        <v>15</v>
      </c>
      <c r="H6" s="8">
        <v>10</v>
      </c>
      <c r="I6" s="26"/>
      <c r="L6" s="7" t="s">
        <v>15</v>
      </c>
      <c r="M6" s="8">
        <v>15</v>
      </c>
      <c r="N6" s="26"/>
    </row>
    <row r="7" spans="2:14" ht="12.75">
      <c r="B7" s="11"/>
      <c r="C7" s="12"/>
      <c r="D7" s="28"/>
      <c r="G7" s="11" t="s">
        <v>16</v>
      </c>
      <c r="H7" s="12">
        <v>90</v>
      </c>
      <c r="I7" s="28">
        <v>90</v>
      </c>
      <c r="L7" s="11" t="s">
        <v>16</v>
      </c>
      <c r="M7" s="12">
        <v>90</v>
      </c>
      <c r="N7" s="28">
        <v>90</v>
      </c>
    </row>
    <row r="8" spans="2:14" ht="12.75">
      <c r="B8" s="13"/>
      <c r="C8" s="9"/>
      <c r="D8" s="10"/>
      <c r="H8" s="2"/>
      <c r="I8" s="3"/>
      <c r="M8" s="2"/>
      <c r="N8" s="3"/>
    </row>
    <row r="9" spans="2:14" ht="12.75">
      <c r="B9" s="14"/>
      <c r="C9" s="14"/>
      <c r="D9" s="14"/>
      <c r="G9" s="48"/>
      <c r="H9" s="48"/>
      <c r="I9" s="48"/>
      <c r="L9" s="48"/>
      <c r="M9" s="48"/>
      <c r="N9" s="48"/>
    </row>
    <row r="10" spans="2:15" ht="12.75">
      <c r="B10" s="15" t="s">
        <v>0</v>
      </c>
      <c r="C10" s="6" t="s">
        <v>30</v>
      </c>
      <c r="D10" s="6" t="s">
        <v>32</v>
      </c>
      <c r="E10" s="16" t="s">
        <v>33</v>
      </c>
      <c r="G10" s="15" t="s">
        <v>0</v>
      </c>
      <c r="H10" s="6" t="s">
        <v>30</v>
      </c>
      <c r="I10" s="6" t="s">
        <v>32</v>
      </c>
      <c r="J10" s="16" t="s">
        <v>33</v>
      </c>
      <c r="L10" s="15" t="s">
        <v>0</v>
      </c>
      <c r="M10" s="6" t="s">
        <v>30</v>
      </c>
      <c r="N10" s="6" t="s">
        <v>32</v>
      </c>
      <c r="O10" s="16" t="s">
        <v>33</v>
      </c>
    </row>
    <row r="11" spans="2:15" ht="12.75">
      <c r="B11" s="17"/>
      <c r="C11" s="18"/>
      <c r="D11" s="18"/>
      <c r="E11" s="19"/>
      <c r="G11" s="17"/>
      <c r="H11" s="18"/>
      <c r="I11" s="18"/>
      <c r="J11" s="19"/>
      <c r="L11" s="17"/>
      <c r="M11" s="18"/>
      <c r="N11" s="18"/>
      <c r="O11" s="19"/>
    </row>
    <row r="12" spans="2:15" ht="12.75">
      <c r="B12" s="17" t="s">
        <v>34</v>
      </c>
      <c r="C12" s="20">
        <f>SUM(C4*C5)</f>
        <v>13125</v>
      </c>
      <c r="D12" s="21">
        <f>'AR'!F55</f>
        <v>2225</v>
      </c>
      <c r="E12" s="22">
        <f>D12-C12</f>
        <v>-10900</v>
      </c>
      <c r="G12" s="17" t="s">
        <v>34</v>
      </c>
      <c r="H12" s="20">
        <f>SUM(H4*H5)</f>
        <v>12375</v>
      </c>
      <c r="I12" s="45">
        <f>'AR'!I55</f>
        <v>375</v>
      </c>
      <c r="J12" s="22">
        <f>I12-H12</f>
        <v>-12000</v>
      </c>
      <c r="L12" s="17" t="s">
        <v>34</v>
      </c>
      <c r="M12" s="20">
        <f>SUM(M4*M5)</f>
        <v>15375</v>
      </c>
      <c r="N12" s="45">
        <f>'AR'!L82</f>
        <v>375</v>
      </c>
      <c r="O12" s="22">
        <f>N12-M12</f>
        <v>-15000</v>
      </c>
    </row>
    <row r="13" spans="2:15" ht="12.75">
      <c r="B13" s="5" t="s">
        <v>1</v>
      </c>
      <c r="C13" s="23">
        <f>SUM(C12:C12)</f>
        <v>13125</v>
      </c>
      <c r="D13" s="24">
        <f>SUM(D12:D12)</f>
        <v>2225</v>
      </c>
      <c r="E13" s="25">
        <f>SUM(E12:E12)</f>
        <v>-10900</v>
      </c>
      <c r="G13" s="17" t="s">
        <v>17</v>
      </c>
      <c r="H13" s="20">
        <f>H6*H7</f>
        <v>900</v>
      </c>
      <c r="I13" s="45">
        <f>'AR'!I82</f>
        <v>415</v>
      </c>
      <c r="J13" s="22">
        <f>I13-H13</f>
        <v>-485</v>
      </c>
      <c r="L13" s="17" t="s">
        <v>17</v>
      </c>
      <c r="M13" s="20">
        <f>M6*M7</f>
        <v>1350</v>
      </c>
      <c r="N13" s="45">
        <f>'AR'!L107</f>
        <v>0</v>
      </c>
      <c r="O13" s="22">
        <f>N13-M13</f>
        <v>-1350</v>
      </c>
    </row>
    <row r="14" spans="4:15" ht="12.75">
      <c r="D14" s="1"/>
      <c r="G14" s="5" t="s">
        <v>1</v>
      </c>
      <c r="H14" s="23">
        <f>SUM(H12:H13)</f>
        <v>13275</v>
      </c>
      <c r="I14" s="23">
        <f>SUM(I12:I13)</f>
        <v>790</v>
      </c>
      <c r="J14" s="25">
        <f>SUM(J12:J13)</f>
        <v>-12485</v>
      </c>
      <c r="L14" s="5" t="s">
        <v>1</v>
      </c>
      <c r="M14" s="23">
        <f>SUM(M12:M13)</f>
        <v>16725</v>
      </c>
      <c r="N14" s="23">
        <f>SUM(N12:N13)</f>
        <v>375</v>
      </c>
      <c r="O14" s="25">
        <f>SUM(O12:O13)</f>
        <v>-16350</v>
      </c>
    </row>
    <row r="15" spans="7:14" ht="12.75">
      <c r="G15" s="46"/>
      <c r="H15" s="47"/>
      <c r="I15" s="46"/>
      <c r="J15" s="46"/>
      <c r="N15" s="1"/>
    </row>
    <row r="16" spans="2:5" ht="12.75">
      <c r="B16" s="15" t="s">
        <v>2</v>
      </c>
      <c r="C16" s="6" t="s">
        <v>30</v>
      </c>
      <c r="D16" s="6" t="s">
        <v>31</v>
      </c>
      <c r="E16" s="16" t="s">
        <v>33</v>
      </c>
    </row>
    <row r="17" spans="2:15" ht="12.75">
      <c r="B17" s="35"/>
      <c r="C17" s="36"/>
      <c r="D17" s="36"/>
      <c r="E17" s="51"/>
      <c r="G17" s="15" t="s">
        <v>2</v>
      </c>
      <c r="H17" s="6" t="s">
        <v>30</v>
      </c>
      <c r="I17" s="6" t="s">
        <v>31</v>
      </c>
      <c r="J17" s="16" t="s">
        <v>33</v>
      </c>
      <c r="L17" s="15" t="s">
        <v>2</v>
      </c>
      <c r="M17" s="6" t="s">
        <v>30</v>
      </c>
      <c r="N17" s="6" t="s">
        <v>31</v>
      </c>
      <c r="O17" s="16" t="s">
        <v>33</v>
      </c>
    </row>
    <row r="18" spans="2:15" ht="12.75">
      <c r="B18" s="37" t="s">
        <v>10</v>
      </c>
      <c r="C18" s="43">
        <v>1000</v>
      </c>
      <c r="D18" s="38">
        <v>0</v>
      </c>
      <c r="E18" s="42">
        <f>C18-D18</f>
        <v>1000</v>
      </c>
      <c r="G18" s="35"/>
      <c r="H18" s="36"/>
      <c r="I18" s="36"/>
      <c r="J18" s="51"/>
      <c r="L18" s="35"/>
      <c r="M18" s="36"/>
      <c r="N18" s="36"/>
      <c r="O18" s="41"/>
    </row>
    <row r="19" spans="2:15" ht="12.75">
      <c r="B19" s="37" t="s">
        <v>22</v>
      </c>
      <c r="C19" s="43">
        <f>88*C4</f>
        <v>3080</v>
      </c>
      <c r="D19" s="38">
        <v>0</v>
      </c>
      <c r="E19" s="42">
        <f aca="true" t="shared" si="0" ref="E19:E24">C19-D19</f>
        <v>3080</v>
      </c>
      <c r="G19" s="37" t="s">
        <v>10</v>
      </c>
      <c r="H19" s="43">
        <v>1000</v>
      </c>
      <c r="I19" s="49">
        <v>0</v>
      </c>
      <c r="J19" s="42">
        <f>H19-I19</f>
        <v>1000</v>
      </c>
      <c r="L19" s="37" t="s">
        <v>10</v>
      </c>
      <c r="M19" s="43">
        <v>8100</v>
      </c>
      <c r="N19" s="49">
        <v>0</v>
      </c>
      <c r="O19" s="42">
        <f>M19-N19</f>
        <v>8100</v>
      </c>
    </row>
    <row r="20" spans="2:15" ht="12.75">
      <c r="B20" s="37" t="s">
        <v>23</v>
      </c>
      <c r="C20" s="43">
        <v>583</v>
      </c>
      <c r="D20" s="38">
        <v>0</v>
      </c>
      <c r="E20" s="42">
        <f t="shared" si="0"/>
        <v>583</v>
      </c>
      <c r="G20" s="37" t="s">
        <v>24</v>
      </c>
      <c r="H20" s="43">
        <f>230*H4</f>
        <v>7590</v>
      </c>
      <c r="I20" s="43">
        <v>0</v>
      </c>
      <c r="J20" s="42">
        <f aca="true" t="shared" si="1" ref="J20:J29">H20-I20</f>
        <v>7590</v>
      </c>
      <c r="L20" s="37" t="s">
        <v>11</v>
      </c>
      <c r="M20" s="43">
        <f>56*M4</f>
        <v>2296</v>
      </c>
      <c r="N20" s="43">
        <f>56*N4</f>
        <v>0</v>
      </c>
      <c r="O20" s="42">
        <f aca="true" t="shared" si="2" ref="O20:O33">M20-N20</f>
        <v>2296</v>
      </c>
    </row>
    <row r="21" spans="2:15" ht="12.75">
      <c r="B21" s="37" t="s">
        <v>12</v>
      </c>
      <c r="C21" s="43">
        <v>250</v>
      </c>
      <c r="D21" s="38">
        <v>0</v>
      </c>
      <c r="E21" s="42">
        <f t="shared" si="0"/>
        <v>250</v>
      </c>
      <c r="G21" s="37" t="s">
        <v>25</v>
      </c>
      <c r="H21" s="43">
        <v>583</v>
      </c>
      <c r="I21" s="49">
        <v>0</v>
      </c>
      <c r="J21" s="42">
        <f t="shared" si="1"/>
        <v>583</v>
      </c>
      <c r="L21" s="37" t="s">
        <v>28</v>
      </c>
      <c r="M21" s="43">
        <v>584</v>
      </c>
      <c r="N21" s="49">
        <v>0</v>
      </c>
      <c r="O21" s="42">
        <f t="shared" si="2"/>
        <v>584</v>
      </c>
    </row>
    <row r="22" spans="2:15" ht="12.75">
      <c r="B22" s="37" t="s">
        <v>3</v>
      </c>
      <c r="C22" s="43">
        <f>C4*10</f>
        <v>350</v>
      </c>
      <c r="D22" s="38">
        <v>0</v>
      </c>
      <c r="E22" s="42">
        <f t="shared" si="0"/>
        <v>350</v>
      </c>
      <c r="G22" s="37" t="s">
        <v>12</v>
      </c>
      <c r="H22" s="43">
        <v>250</v>
      </c>
      <c r="I22" s="49">
        <v>0</v>
      </c>
      <c r="J22" s="42">
        <f t="shared" si="1"/>
        <v>250</v>
      </c>
      <c r="L22" s="37" t="s">
        <v>12</v>
      </c>
      <c r="M22" s="43">
        <v>250</v>
      </c>
      <c r="N22" s="49">
        <v>0</v>
      </c>
      <c r="O22" s="42">
        <f t="shared" si="2"/>
        <v>250</v>
      </c>
    </row>
    <row r="23" spans="2:15" ht="12.75">
      <c r="B23" s="37" t="s">
        <v>29</v>
      </c>
      <c r="C23" s="43">
        <v>175</v>
      </c>
      <c r="D23" s="38">
        <v>0</v>
      </c>
      <c r="E23" s="42">
        <f t="shared" si="0"/>
        <v>175</v>
      </c>
      <c r="G23" s="37" t="s">
        <v>3</v>
      </c>
      <c r="H23" s="43">
        <f>10*H4</f>
        <v>330</v>
      </c>
      <c r="I23" s="43">
        <f>10*I4</f>
        <v>0</v>
      </c>
      <c r="J23" s="42">
        <f t="shared" si="1"/>
        <v>330</v>
      </c>
      <c r="L23" s="37" t="s">
        <v>9</v>
      </c>
      <c r="M23" s="43">
        <v>100</v>
      </c>
      <c r="N23" s="49">
        <v>0</v>
      </c>
      <c r="O23" s="42">
        <f t="shared" si="2"/>
        <v>100</v>
      </c>
    </row>
    <row r="24" spans="2:15" ht="12.75">
      <c r="B24" s="39" t="s">
        <v>18</v>
      </c>
      <c r="C24" s="40">
        <f>0.1*(C13)</f>
        <v>1312.5</v>
      </c>
      <c r="D24" s="38">
        <v>0</v>
      </c>
      <c r="E24" s="42">
        <f t="shared" si="0"/>
        <v>1312.5</v>
      </c>
      <c r="G24" s="37" t="s">
        <v>4</v>
      </c>
      <c r="H24" s="43">
        <v>250</v>
      </c>
      <c r="I24" s="49">
        <v>0</v>
      </c>
      <c r="J24" s="42">
        <f t="shared" si="1"/>
        <v>250</v>
      </c>
      <c r="L24" s="37" t="s">
        <v>3</v>
      </c>
      <c r="M24" s="43">
        <f>10*M4</f>
        <v>410</v>
      </c>
      <c r="N24" s="43">
        <v>0</v>
      </c>
      <c r="O24" s="42">
        <f t="shared" si="2"/>
        <v>410</v>
      </c>
    </row>
    <row r="25" spans="2:15" ht="12.75">
      <c r="B25" s="29" t="s">
        <v>35</v>
      </c>
      <c r="C25" s="30">
        <f>SUM(C17:C24)</f>
        <v>6750.5</v>
      </c>
      <c r="D25" s="30">
        <f>SUM(D17:D24)</f>
        <v>0</v>
      </c>
      <c r="E25" s="31">
        <f>SUM(E14:E24)</f>
        <v>6750.5</v>
      </c>
      <c r="G25" s="37" t="s">
        <v>26</v>
      </c>
      <c r="H25" s="43">
        <v>250</v>
      </c>
      <c r="I25" s="49">
        <v>0</v>
      </c>
      <c r="J25" s="42">
        <f t="shared" si="1"/>
        <v>250</v>
      </c>
      <c r="L25" s="37" t="s">
        <v>4</v>
      </c>
      <c r="M25" s="43">
        <v>500</v>
      </c>
      <c r="N25" s="49">
        <v>0</v>
      </c>
      <c r="O25" s="42">
        <f t="shared" si="2"/>
        <v>500</v>
      </c>
    </row>
    <row r="26" spans="2:15" ht="12.75">
      <c r="B26" s="32" t="s">
        <v>36</v>
      </c>
      <c r="C26" s="33">
        <f>SUM(C13-C25)</f>
        <v>6374.5</v>
      </c>
      <c r="D26" s="33">
        <f>SUM(D13-D25)</f>
        <v>2225</v>
      </c>
      <c r="E26" s="34">
        <f>D26-C26</f>
        <v>-4149.5</v>
      </c>
      <c r="G26" s="37" t="s">
        <v>7</v>
      </c>
      <c r="H26" s="43">
        <v>500</v>
      </c>
      <c r="I26" s="49">
        <v>0</v>
      </c>
      <c r="J26" s="42">
        <f t="shared" si="1"/>
        <v>500</v>
      </c>
      <c r="L26" s="37" t="s">
        <v>6</v>
      </c>
      <c r="M26" s="43">
        <v>500</v>
      </c>
      <c r="N26" s="49">
        <v>0</v>
      </c>
      <c r="O26" s="42">
        <f t="shared" si="2"/>
        <v>500</v>
      </c>
    </row>
    <row r="27" spans="7:15" ht="12.75">
      <c r="G27" s="37" t="s">
        <v>29</v>
      </c>
      <c r="H27" s="43">
        <v>175</v>
      </c>
      <c r="I27" s="49">
        <v>0</v>
      </c>
      <c r="J27" s="42">
        <f t="shared" si="1"/>
        <v>175</v>
      </c>
      <c r="L27" s="37" t="s">
        <v>5</v>
      </c>
      <c r="M27" s="43">
        <v>50</v>
      </c>
      <c r="N27" s="49">
        <v>0</v>
      </c>
      <c r="O27" s="42">
        <f t="shared" si="2"/>
        <v>50</v>
      </c>
    </row>
    <row r="28" spans="7:15" ht="12.75">
      <c r="G28" s="37" t="s">
        <v>19</v>
      </c>
      <c r="H28" s="43">
        <f>0.5*H13</f>
        <v>450</v>
      </c>
      <c r="I28" s="49">
        <v>0</v>
      </c>
      <c r="J28" s="42">
        <f t="shared" si="1"/>
        <v>450</v>
      </c>
      <c r="L28" s="37" t="s">
        <v>20</v>
      </c>
      <c r="M28" s="43">
        <v>150</v>
      </c>
      <c r="N28" s="49">
        <v>0</v>
      </c>
      <c r="O28" s="42">
        <f t="shared" si="2"/>
        <v>150</v>
      </c>
    </row>
    <row r="29" spans="7:15" ht="12.75">
      <c r="G29" s="39" t="s">
        <v>18</v>
      </c>
      <c r="H29" s="50">
        <f>0.1*H14</f>
        <v>1327.5</v>
      </c>
      <c r="I29" s="49">
        <v>0</v>
      </c>
      <c r="J29" s="42">
        <f t="shared" si="1"/>
        <v>1327.5</v>
      </c>
      <c r="L29" s="37" t="s">
        <v>27</v>
      </c>
      <c r="M29" s="43">
        <v>1000</v>
      </c>
      <c r="N29" s="49">
        <v>0</v>
      </c>
      <c r="O29" s="42">
        <f t="shared" si="2"/>
        <v>1000</v>
      </c>
    </row>
    <row r="30" spans="7:15" ht="12.75">
      <c r="G30" s="29" t="s">
        <v>35</v>
      </c>
      <c r="H30" s="30">
        <f>SUM(H18:H29)</f>
        <v>12705.5</v>
      </c>
      <c r="I30" s="30">
        <f>SUM(I18:I29)</f>
        <v>0</v>
      </c>
      <c r="J30" s="30">
        <f>SUM(J18:J29)</f>
        <v>12705.5</v>
      </c>
      <c r="L30" s="37" t="s">
        <v>8</v>
      </c>
      <c r="M30" s="43">
        <v>200</v>
      </c>
      <c r="N30" s="49">
        <v>0</v>
      </c>
      <c r="O30" s="42">
        <f t="shared" si="2"/>
        <v>200</v>
      </c>
    </row>
    <row r="31" spans="5:15" ht="12.75">
      <c r="E31" s="4"/>
      <c r="G31" s="32" t="s">
        <v>37</v>
      </c>
      <c r="H31" s="33">
        <f>SUM(H14-H30)</f>
        <v>569.5</v>
      </c>
      <c r="I31" s="33">
        <f>SUM(I14-I30)</f>
        <v>790</v>
      </c>
      <c r="J31" s="33">
        <f>I31-H31</f>
        <v>220.5</v>
      </c>
      <c r="L31" s="37" t="s">
        <v>29</v>
      </c>
      <c r="M31" s="43">
        <v>175</v>
      </c>
      <c r="N31" s="49">
        <v>0</v>
      </c>
      <c r="O31" s="42">
        <f t="shared" si="2"/>
        <v>175</v>
      </c>
    </row>
    <row r="32" spans="9:15" ht="12.75">
      <c r="I32" s="1"/>
      <c r="L32" s="37" t="s">
        <v>19</v>
      </c>
      <c r="M32" s="43">
        <f>0.5*M13</f>
        <v>675</v>
      </c>
      <c r="N32" s="49">
        <v>0</v>
      </c>
      <c r="O32" s="42">
        <f t="shared" si="2"/>
        <v>675</v>
      </c>
    </row>
    <row r="33" spans="9:15" ht="12.75">
      <c r="I33" s="1"/>
      <c r="L33" s="52" t="s">
        <v>18</v>
      </c>
      <c r="M33" s="53">
        <f>0.1*M14</f>
        <v>1672.5</v>
      </c>
      <c r="N33" s="49">
        <v>0</v>
      </c>
      <c r="O33" s="42">
        <f t="shared" si="2"/>
        <v>1672.5</v>
      </c>
    </row>
    <row r="34" spans="6:15" ht="12.75">
      <c r="F34" s="4"/>
      <c r="L34" s="29" t="s">
        <v>35</v>
      </c>
      <c r="M34" s="30">
        <f>SUM(M24:M33)</f>
        <v>5332.5</v>
      </c>
      <c r="N34" s="30">
        <f>SUM(N24:N33)</f>
        <v>0</v>
      </c>
      <c r="O34" s="30">
        <f>SUM(O24:O33)</f>
        <v>5332.5</v>
      </c>
    </row>
    <row r="35" spans="12:15" ht="12.75">
      <c r="L35" s="32" t="s">
        <v>37</v>
      </c>
      <c r="M35" s="33">
        <f>SUM(M14-M34)</f>
        <v>11392.5</v>
      </c>
      <c r="N35" s="33">
        <f>SUM(N14-N34)</f>
        <v>375</v>
      </c>
      <c r="O35" s="33">
        <f>N35-M35</f>
        <v>-11017.5</v>
      </c>
    </row>
    <row r="38" spans="12:14" ht="12.75">
      <c r="L38" s="156"/>
      <c r="M38" s="156" t="s">
        <v>30</v>
      </c>
      <c r="N38" s="157" t="s">
        <v>31</v>
      </c>
    </row>
    <row r="39" spans="12:14" ht="12.75">
      <c r="L39" s="158" t="s">
        <v>114</v>
      </c>
      <c r="M39" s="159"/>
      <c r="N39" s="160"/>
    </row>
    <row r="40" spans="12:14" ht="12.75">
      <c r="L40" s="161"/>
      <c r="M40" s="162">
        <f>C24+H29+M33</f>
        <v>4312.5</v>
      </c>
      <c r="N40" s="163">
        <f>D24+I29+N33</f>
        <v>0</v>
      </c>
    </row>
    <row r="41" spans="12:14" ht="12.75">
      <c r="L41" s="164" t="s">
        <v>115</v>
      </c>
      <c r="M41" s="159"/>
      <c r="N41" s="160"/>
    </row>
    <row r="42" spans="12:14" ht="12.75">
      <c r="L42" s="165" t="s">
        <v>116</v>
      </c>
      <c r="M42" s="162">
        <f>C26+H31+M35</f>
        <v>18336.5</v>
      </c>
      <c r="N42" s="162">
        <f>D26+I31+N35</f>
        <v>3390</v>
      </c>
    </row>
  </sheetData>
  <sheetProtection sheet="1" objects="1" scenarios="1"/>
  <mergeCells count="1">
    <mergeCell ref="B1:O1"/>
  </mergeCells>
  <printOptions/>
  <pageMargins left="0.75" right="0.75" top="1" bottom="1" header="0.5" footer="0.5"/>
  <pageSetup fitToHeight="1" fitToWidth="1" horizontalDpi="600" verticalDpi="600" orientation="landscape" r:id="rId3"/>
  <ignoredErrors>
    <ignoredError sqref="H29 M33" unlockedFormula="1"/>
    <ignoredError sqref="N3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1">
      <selection activeCell="C3" sqref="C3"/>
    </sheetView>
  </sheetViews>
  <sheetFormatPr defaultColWidth="9.140625" defaultRowHeight="12.75"/>
  <cols>
    <col min="1" max="1" width="3.00390625" style="54" customWidth="1"/>
    <col min="2" max="2" width="5.421875" style="55" bestFit="1" customWidth="1"/>
    <col min="3" max="3" width="11.28125" style="54" customWidth="1"/>
    <col min="4" max="4" width="8.7109375" style="70" customWidth="1"/>
    <col min="5" max="5" width="11.28125" style="139" bestFit="1" customWidth="1"/>
    <col min="6" max="6" width="11.7109375" style="139" customWidth="1"/>
    <col min="7" max="7" width="13.140625" style="140" bestFit="1" customWidth="1"/>
    <col min="8" max="8" width="12.28125" style="141" bestFit="1" customWidth="1"/>
    <col min="9" max="9" width="10.7109375" style="139" customWidth="1"/>
    <col min="10" max="10" width="13.140625" style="142" bestFit="1" customWidth="1"/>
    <col min="11" max="11" width="11.28125" style="54" customWidth="1"/>
    <col min="12" max="12" width="11.57421875" style="54" customWidth="1"/>
    <col min="13" max="13" width="12.140625" style="54" customWidth="1"/>
    <col min="14" max="16384" width="9.140625" style="54" customWidth="1"/>
  </cols>
  <sheetData>
    <row r="1" spans="4:13" ht="12.75">
      <c r="D1" s="167" t="s">
        <v>40</v>
      </c>
      <c r="E1" s="167"/>
      <c r="F1" s="167"/>
      <c r="G1" s="167"/>
      <c r="H1" s="167"/>
      <c r="I1" s="167"/>
      <c r="J1" s="56"/>
      <c r="K1" s="57"/>
      <c r="L1" s="57"/>
      <c r="M1" s="57"/>
    </row>
    <row r="2" spans="2:13" s="58" customFormat="1" ht="11.25">
      <c r="B2" s="59"/>
      <c r="C2" s="168" t="s">
        <v>41</v>
      </c>
      <c r="D2" s="169"/>
      <c r="E2" s="170" t="s">
        <v>111</v>
      </c>
      <c r="F2" s="171"/>
      <c r="G2" s="171"/>
      <c r="H2" s="172" t="s">
        <v>38</v>
      </c>
      <c r="I2" s="171"/>
      <c r="J2" s="173"/>
      <c r="K2" s="172" t="s">
        <v>39</v>
      </c>
      <c r="L2" s="171"/>
      <c r="M2" s="173"/>
    </row>
    <row r="3" spans="2:13" s="60" customFormat="1" ht="11.25">
      <c r="B3" s="61" t="s">
        <v>42</v>
      </c>
      <c r="C3" s="62" t="s">
        <v>43</v>
      </c>
      <c r="D3" s="62" t="s">
        <v>44</v>
      </c>
      <c r="E3" s="63" t="s">
        <v>45</v>
      </c>
      <c r="F3" s="64" t="s">
        <v>46</v>
      </c>
      <c r="G3" s="65" t="s">
        <v>47</v>
      </c>
      <c r="H3" s="66" t="s">
        <v>45</v>
      </c>
      <c r="I3" s="64" t="s">
        <v>46</v>
      </c>
      <c r="J3" s="67" t="s">
        <v>48</v>
      </c>
      <c r="K3" s="66" t="s">
        <v>45</v>
      </c>
      <c r="L3" s="64" t="s">
        <v>46</v>
      </c>
      <c r="M3" s="67" t="s">
        <v>48</v>
      </c>
    </row>
    <row r="4" spans="1:13" ht="11.25">
      <c r="A4" s="174" t="s">
        <v>49</v>
      </c>
      <c r="B4" s="68">
        <v>1</v>
      </c>
      <c r="C4" s="69" t="s">
        <v>50</v>
      </c>
      <c r="D4" s="70" t="s">
        <v>51</v>
      </c>
      <c r="E4" s="71">
        <v>375</v>
      </c>
      <c r="F4" s="72">
        <v>375</v>
      </c>
      <c r="G4" s="73">
        <f aca="true" t="shared" si="0" ref="G4:G55">F4-E4</f>
        <v>0</v>
      </c>
      <c r="H4" s="74">
        <v>375</v>
      </c>
      <c r="I4" s="72">
        <v>375</v>
      </c>
      <c r="J4" s="75">
        <f>I4-H4</f>
        <v>0</v>
      </c>
      <c r="K4" s="74">
        <v>375</v>
      </c>
      <c r="L4" s="72">
        <v>375</v>
      </c>
      <c r="M4" s="75">
        <f>L4-K4</f>
        <v>0</v>
      </c>
    </row>
    <row r="5" spans="1:13" ht="11.25">
      <c r="A5" s="175"/>
      <c r="B5" s="68">
        <v>2</v>
      </c>
      <c r="C5" s="69" t="s">
        <v>52</v>
      </c>
      <c r="D5" s="70" t="s">
        <v>53</v>
      </c>
      <c r="E5" s="71">
        <v>375</v>
      </c>
      <c r="F5" s="72">
        <v>375</v>
      </c>
      <c r="G5" s="73">
        <f t="shared" si="0"/>
        <v>0</v>
      </c>
      <c r="H5" s="74">
        <v>375</v>
      </c>
      <c r="I5" s="72">
        <v>0</v>
      </c>
      <c r="J5" s="75">
        <f aca="true" t="shared" si="1" ref="J5:J53">I5-H5</f>
        <v>-375</v>
      </c>
      <c r="K5" s="74">
        <v>375</v>
      </c>
      <c r="L5" s="72">
        <v>0</v>
      </c>
      <c r="M5" s="75">
        <f aca="true" t="shared" si="2" ref="M5:M53">L5-K5</f>
        <v>-375</v>
      </c>
    </row>
    <row r="6" spans="1:13" ht="11.25">
      <c r="A6" s="175"/>
      <c r="B6" s="68">
        <v>3</v>
      </c>
      <c r="C6" s="69" t="s">
        <v>54</v>
      </c>
      <c r="D6" s="70" t="s">
        <v>55</v>
      </c>
      <c r="E6" s="71">
        <v>375</v>
      </c>
      <c r="F6" s="72">
        <v>100</v>
      </c>
      <c r="G6" s="73">
        <f t="shared" si="0"/>
        <v>-275</v>
      </c>
      <c r="H6" s="74">
        <v>375</v>
      </c>
      <c r="I6" s="72">
        <v>0</v>
      </c>
      <c r="J6" s="75">
        <f t="shared" si="1"/>
        <v>-375</v>
      </c>
      <c r="K6" s="74">
        <v>375</v>
      </c>
      <c r="L6" s="72">
        <v>0</v>
      </c>
      <c r="M6" s="75">
        <f t="shared" si="2"/>
        <v>-375</v>
      </c>
    </row>
    <row r="7" spans="1:13" ht="11.25">
      <c r="A7" s="175"/>
      <c r="B7" s="76">
        <v>4</v>
      </c>
      <c r="C7" s="69" t="s">
        <v>56</v>
      </c>
      <c r="D7" s="70" t="s">
        <v>57</v>
      </c>
      <c r="E7" s="71">
        <v>375</v>
      </c>
      <c r="F7" s="72">
        <v>375</v>
      </c>
      <c r="G7" s="73">
        <f t="shared" si="0"/>
        <v>0</v>
      </c>
      <c r="H7" s="74">
        <v>375</v>
      </c>
      <c r="I7" s="72">
        <v>0</v>
      </c>
      <c r="J7" s="75">
        <f t="shared" si="1"/>
        <v>-375</v>
      </c>
      <c r="K7" s="74">
        <v>375</v>
      </c>
      <c r="L7" s="72">
        <v>0</v>
      </c>
      <c r="M7" s="75">
        <f t="shared" si="2"/>
        <v>-375</v>
      </c>
    </row>
    <row r="8" spans="1:13" ht="11.25">
      <c r="A8" s="175"/>
      <c r="B8" s="68">
        <v>5</v>
      </c>
      <c r="C8" s="69" t="s">
        <v>58</v>
      </c>
      <c r="D8" s="77" t="s">
        <v>59</v>
      </c>
      <c r="E8" s="71">
        <v>375</v>
      </c>
      <c r="F8" s="72">
        <v>375</v>
      </c>
      <c r="G8" s="73">
        <f t="shared" si="0"/>
        <v>0</v>
      </c>
      <c r="H8" s="74">
        <v>375</v>
      </c>
      <c r="I8" s="72">
        <v>0</v>
      </c>
      <c r="J8" s="75">
        <f t="shared" si="1"/>
        <v>-375</v>
      </c>
      <c r="K8" s="74">
        <v>375</v>
      </c>
      <c r="L8" s="72">
        <v>0</v>
      </c>
      <c r="M8" s="75">
        <f t="shared" si="2"/>
        <v>-375</v>
      </c>
    </row>
    <row r="9" spans="1:13" ht="11.25">
      <c r="A9" s="175"/>
      <c r="B9" s="78">
        <v>6</v>
      </c>
      <c r="C9" s="79" t="s">
        <v>60</v>
      </c>
      <c r="D9" s="77" t="s">
        <v>61</v>
      </c>
      <c r="E9" s="71">
        <v>375</v>
      </c>
      <c r="F9" s="72">
        <v>375</v>
      </c>
      <c r="G9" s="73">
        <f t="shared" si="0"/>
        <v>0</v>
      </c>
      <c r="H9" s="74">
        <v>375</v>
      </c>
      <c r="I9" s="72">
        <v>0</v>
      </c>
      <c r="J9" s="75">
        <f t="shared" si="1"/>
        <v>-375</v>
      </c>
      <c r="K9" s="74">
        <v>375</v>
      </c>
      <c r="L9" s="72">
        <v>0</v>
      </c>
      <c r="M9" s="75">
        <f t="shared" si="2"/>
        <v>-375</v>
      </c>
    </row>
    <row r="10" spans="1:13" ht="11.25">
      <c r="A10" s="175"/>
      <c r="B10" s="78">
        <v>7</v>
      </c>
      <c r="C10" s="79" t="s">
        <v>62</v>
      </c>
      <c r="D10" s="77" t="s">
        <v>63</v>
      </c>
      <c r="E10" s="71">
        <v>375</v>
      </c>
      <c r="F10" s="72">
        <v>250</v>
      </c>
      <c r="G10" s="73">
        <f t="shared" si="0"/>
        <v>-125</v>
      </c>
      <c r="H10" s="74">
        <v>375</v>
      </c>
      <c r="I10" s="72">
        <v>0</v>
      </c>
      <c r="J10" s="75">
        <f t="shared" si="1"/>
        <v>-375</v>
      </c>
      <c r="K10" s="74">
        <v>375</v>
      </c>
      <c r="L10" s="72">
        <v>0</v>
      </c>
      <c r="M10" s="75">
        <f t="shared" si="2"/>
        <v>-375</v>
      </c>
    </row>
    <row r="11" spans="1:13" ht="11.25">
      <c r="A11" s="175"/>
      <c r="B11" s="78"/>
      <c r="C11" s="79" t="s">
        <v>64</v>
      </c>
      <c r="D11" s="77"/>
      <c r="E11" s="71">
        <v>375</v>
      </c>
      <c r="F11" s="72">
        <v>0</v>
      </c>
      <c r="G11" s="73">
        <f t="shared" si="0"/>
        <v>-375</v>
      </c>
      <c r="H11" s="74">
        <v>375</v>
      </c>
      <c r="I11" s="72">
        <v>0</v>
      </c>
      <c r="J11" s="75">
        <f t="shared" si="1"/>
        <v>-375</v>
      </c>
      <c r="K11" s="74">
        <v>375</v>
      </c>
      <c r="L11" s="72">
        <v>0</v>
      </c>
      <c r="M11" s="75">
        <f t="shared" si="2"/>
        <v>-375</v>
      </c>
    </row>
    <row r="12" spans="1:13" ht="11.25">
      <c r="A12" s="175"/>
      <c r="B12" s="78"/>
      <c r="C12" s="79" t="s">
        <v>65</v>
      </c>
      <c r="D12" s="77"/>
      <c r="E12" s="71">
        <v>375</v>
      </c>
      <c r="F12" s="72">
        <v>0</v>
      </c>
      <c r="G12" s="73">
        <f t="shared" si="0"/>
        <v>-375</v>
      </c>
      <c r="H12" s="74">
        <v>375</v>
      </c>
      <c r="I12" s="72">
        <v>0</v>
      </c>
      <c r="J12" s="75">
        <f t="shared" si="1"/>
        <v>-375</v>
      </c>
      <c r="K12" s="74">
        <v>375</v>
      </c>
      <c r="L12" s="72">
        <v>0</v>
      </c>
      <c r="M12" s="75">
        <f t="shared" si="2"/>
        <v>-375</v>
      </c>
    </row>
    <row r="13" spans="1:13" ht="11.25">
      <c r="A13" s="175"/>
      <c r="B13" s="78"/>
      <c r="C13" s="79" t="s">
        <v>66</v>
      </c>
      <c r="D13" s="77"/>
      <c r="E13" s="71">
        <v>375</v>
      </c>
      <c r="F13" s="72">
        <v>0</v>
      </c>
      <c r="G13" s="73">
        <f t="shared" si="0"/>
        <v>-375</v>
      </c>
      <c r="H13" s="74">
        <v>375</v>
      </c>
      <c r="I13" s="72">
        <v>0</v>
      </c>
      <c r="J13" s="75">
        <f t="shared" si="1"/>
        <v>-375</v>
      </c>
      <c r="K13" s="74">
        <v>375</v>
      </c>
      <c r="L13" s="72">
        <v>0</v>
      </c>
      <c r="M13" s="75">
        <f t="shared" si="2"/>
        <v>-375</v>
      </c>
    </row>
    <row r="14" spans="1:13" ht="11.25">
      <c r="A14" s="175"/>
      <c r="B14" s="78"/>
      <c r="C14" s="79" t="s">
        <v>67</v>
      </c>
      <c r="D14" s="77"/>
      <c r="E14" s="71">
        <v>375</v>
      </c>
      <c r="F14" s="72">
        <v>0</v>
      </c>
      <c r="G14" s="73">
        <f t="shared" si="0"/>
        <v>-375</v>
      </c>
      <c r="H14" s="74">
        <v>375</v>
      </c>
      <c r="I14" s="72">
        <v>0</v>
      </c>
      <c r="J14" s="75">
        <f t="shared" si="1"/>
        <v>-375</v>
      </c>
      <c r="K14" s="74">
        <v>375</v>
      </c>
      <c r="L14" s="72">
        <v>0</v>
      </c>
      <c r="M14" s="75">
        <f t="shared" si="2"/>
        <v>-375</v>
      </c>
    </row>
    <row r="15" spans="1:13" ht="11.25">
      <c r="A15" s="175"/>
      <c r="B15" s="78"/>
      <c r="C15" s="79" t="s">
        <v>68</v>
      </c>
      <c r="D15" s="77"/>
      <c r="E15" s="71">
        <v>375</v>
      </c>
      <c r="F15" s="72">
        <v>0</v>
      </c>
      <c r="G15" s="73">
        <f t="shared" si="0"/>
        <v>-375</v>
      </c>
      <c r="H15" s="74">
        <v>375</v>
      </c>
      <c r="I15" s="72">
        <v>0</v>
      </c>
      <c r="J15" s="75">
        <f t="shared" si="1"/>
        <v>-375</v>
      </c>
      <c r="K15" s="74">
        <v>375</v>
      </c>
      <c r="L15" s="72">
        <v>0</v>
      </c>
      <c r="M15" s="75">
        <f t="shared" si="2"/>
        <v>-375</v>
      </c>
    </row>
    <row r="16" spans="1:13" ht="11.25">
      <c r="A16" s="175"/>
      <c r="B16" s="78"/>
      <c r="C16" s="79" t="s">
        <v>69</v>
      </c>
      <c r="D16" s="77"/>
      <c r="E16" s="71">
        <v>375</v>
      </c>
      <c r="F16" s="72">
        <v>0</v>
      </c>
      <c r="G16" s="73">
        <f t="shared" si="0"/>
        <v>-375</v>
      </c>
      <c r="H16" s="74">
        <v>375</v>
      </c>
      <c r="I16" s="72">
        <v>0</v>
      </c>
      <c r="J16" s="75">
        <f t="shared" si="1"/>
        <v>-375</v>
      </c>
      <c r="K16" s="74">
        <v>375</v>
      </c>
      <c r="L16" s="72">
        <v>0</v>
      </c>
      <c r="M16" s="75">
        <f t="shared" si="2"/>
        <v>-375</v>
      </c>
    </row>
    <row r="17" spans="1:13" ht="11.25">
      <c r="A17" s="175"/>
      <c r="B17" s="78"/>
      <c r="C17" s="79" t="s">
        <v>70</v>
      </c>
      <c r="D17" s="77"/>
      <c r="E17" s="71">
        <v>375</v>
      </c>
      <c r="F17" s="72">
        <v>0</v>
      </c>
      <c r="G17" s="73">
        <f t="shared" si="0"/>
        <v>-375</v>
      </c>
      <c r="H17" s="74">
        <v>375</v>
      </c>
      <c r="I17" s="72">
        <v>0</v>
      </c>
      <c r="J17" s="75">
        <f t="shared" si="1"/>
        <v>-375</v>
      </c>
      <c r="K17" s="74">
        <v>375</v>
      </c>
      <c r="L17" s="72">
        <v>0</v>
      </c>
      <c r="M17" s="75">
        <f t="shared" si="2"/>
        <v>-375</v>
      </c>
    </row>
    <row r="18" spans="2:13" ht="11.25">
      <c r="B18" s="80"/>
      <c r="C18" s="79" t="s">
        <v>71</v>
      </c>
      <c r="D18" s="77"/>
      <c r="E18" s="71">
        <v>375</v>
      </c>
      <c r="F18" s="72">
        <v>0</v>
      </c>
      <c r="G18" s="73">
        <f t="shared" si="0"/>
        <v>-375</v>
      </c>
      <c r="H18" s="74">
        <v>375</v>
      </c>
      <c r="I18" s="72">
        <v>0</v>
      </c>
      <c r="J18" s="75">
        <f t="shared" si="1"/>
        <v>-375</v>
      </c>
      <c r="K18" s="74">
        <v>375</v>
      </c>
      <c r="L18" s="72">
        <v>0</v>
      </c>
      <c r="M18" s="75">
        <f t="shared" si="2"/>
        <v>-375</v>
      </c>
    </row>
    <row r="19" spans="2:13" ht="11.25">
      <c r="B19" s="80"/>
      <c r="C19" s="79" t="s">
        <v>72</v>
      </c>
      <c r="D19" s="77"/>
      <c r="E19" s="71">
        <v>375</v>
      </c>
      <c r="F19" s="72">
        <v>0</v>
      </c>
      <c r="G19" s="73">
        <f t="shared" si="0"/>
        <v>-375</v>
      </c>
      <c r="H19" s="74">
        <v>375</v>
      </c>
      <c r="I19" s="72">
        <v>0</v>
      </c>
      <c r="J19" s="75">
        <f t="shared" si="1"/>
        <v>-375</v>
      </c>
      <c r="K19" s="74">
        <v>375</v>
      </c>
      <c r="L19" s="72">
        <v>0</v>
      </c>
      <c r="M19" s="75">
        <f t="shared" si="2"/>
        <v>-375</v>
      </c>
    </row>
    <row r="20" spans="2:13" ht="11.25">
      <c r="B20" s="80"/>
      <c r="C20" s="79" t="s">
        <v>73</v>
      </c>
      <c r="D20" s="77"/>
      <c r="E20" s="71">
        <v>375</v>
      </c>
      <c r="F20" s="72">
        <v>0</v>
      </c>
      <c r="G20" s="73">
        <f t="shared" si="0"/>
        <v>-375</v>
      </c>
      <c r="H20" s="74">
        <v>375</v>
      </c>
      <c r="I20" s="72">
        <v>0</v>
      </c>
      <c r="J20" s="75">
        <f t="shared" si="1"/>
        <v>-375</v>
      </c>
      <c r="K20" s="74">
        <v>375</v>
      </c>
      <c r="L20" s="72">
        <v>0</v>
      </c>
      <c r="M20" s="75">
        <f t="shared" si="2"/>
        <v>-375</v>
      </c>
    </row>
    <row r="21" spans="2:13" ht="11.25">
      <c r="B21" s="80"/>
      <c r="C21" s="79" t="s">
        <v>74</v>
      </c>
      <c r="D21" s="77"/>
      <c r="E21" s="71">
        <v>375</v>
      </c>
      <c r="F21" s="72">
        <v>0</v>
      </c>
      <c r="G21" s="73">
        <f t="shared" si="0"/>
        <v>-375</v>
      </c>
      <c r="H21" s="74">
        <v>375</v>
      </c>
      <c r="I21" s="72">
        <v>0</v>
      </c>
      <c r="J21" s="75">
        <f t="shared" si="1"/>
        <v>-375</v>
      </c>
      <c r="K21" s="74">
        <v>375</v>
      </c>
      <c r="L21" s="72">
        <v>0</v>
      </c>
      <c r="M21" s="75">
        <f t="shared" si="2"/>
        <v>-375</v>
      </c>
    </row>
    <row r="22" spans="2:13" ht="11.25">
      <c r="B22" s="80"/>
      <c r="C22" s="79" t="s">
        <v>75</v>
      </c>
      <c r="D22" s="77"/>
      <c r="E22" s="71">
        <v>375</v>
      </c>
      <c r="F22" s="72">
        <v>0</v>
      </c>
      <c r="G22" s="73">
        <f t="shared" si="0"/>
        <v>-375</v>
      </c>
      <c r="H22" s="74">
        <v>375</v>
      </c>
      <c r="I22" s="72">
        <v>0</v>
      </c>
      <c r="J22" s="75">
        <f t="shared" si="1"/>
        <v>-375</v>
      </c>
      <c r="K22" s="74">
        <v>375</v>
      </c>
      <c r="L22" s="72">
        <v>0</v>
      </c>
      <c r="M22" s="75">
        <f t="shared" si="2"/>
        <v>-375</v>
      </c>
    </row>
    <row r="23" spans="2:13" ht="11.25">
      <c r="B23" s="80"/>
      <c r="C23" s="79" t="s">
        <v>76</v>
      </c>
      <c r="D23" s="77"/>
      <c r="E23" s="71">
        <v>375</v>
      </c>
      <c r="F23" s="72">
        <v>0</v>
      </c>
      <c r="G23" s="73">
        <f t="shared" si="0"/>
        <v>-375</v>
      </c>
      <c r="H23" s="74">
        <v>375</v>
      </c>
      <c r="I23" s="72">
        <v>0</v>
      </c>
      <c r="J23" s="75">
        <f t="shared" si="1"/>
        <v>-375</v>
      </c>
      <c r="K23" s="74">
        <v>375</v>
      </c>
      <c r="L23" s="72">
        <v>0</v>
      </c>
      <c r="M23" s="75">
        <f t="shared" si="2"/>
        <v>-375</v>
      </c>
    </row>
    <row r="24" spans="2:13" ht="11.25">
      <c r="B24" s="80"/>
      <c r="C24" s="79" t="s">
        <v>77</v>
      </c>
      <c r="D24" s="77"/>
      <c r="E24" s="71">
        <v>375</v>
      </c>
      <c r="F24" s="72">
        <v>0</v>
      </c>
      <c r="G24" s="73">
        <f t="shared" si="0"/>
        <v>-375</v>
      </c>
      <c r="H24" s="74">
        <v>375</v>
      </c>
      <c r="I24" s="72">
        <v>0</v>
      </c>
      <c r="J24" s="75">
        <f t="shared" si="1"/>
        <v>-375</v>
      </c>
      <c r="K24" s="74">
        <v>375</v>
      </c>
      <c r="L24" s="72">
        <v>0</v>
      </c>
      <c r="M24" s="75">
        <f t="shared" si="2"/>
        <v>-375</v>
      </c>
    </row>
    <row r="25" spans="2:13" ht="11.25">
      <c r="B25" s="80"/>
      <c r="C25" s="79" t="s">
        <v>78</v>
      </c>
      <c r="D25" s="77"/>
      <c r="E25" s="71">
        <v>375</v>
      </c>
      <c r="F25" s="72">
        <v>0</v>
      </c>
      <c r="G25" s="73">
        <f t="shared" si="0"/>
        <v>-375</v>
      </c>
      <c r="H25" s="74">
        <v>375</v>
      </c>
      <c r="I25" s="72">
        <v>0</v>
      </c>
      <c r="J25" s="75">
        <f t="shared" si="1"/>
        <v>-375</v>
      </c>
      <c r="K25" s="74">
        <v>375</v>
      </c>
      <c r="L25" s="72">
        <v>0</v>
      </c>
      <c r="M25" s="75">
        <f t="shared" si="2"/>
        <v>-375</v>
      </c>
    </row>
    <row r="26" spans="2:13" ht="11.25">
      <c r="B26" s="80"/>
      <c r="C26" s="79" t="s">
        <v>79</v>
      </c>
      <c r="D26" s="77"/>
      <c r="E26" s="71">
        <v>375</v>
      </c>
      <c r="F26" s="72">
        <v>0</v>
      </c>
      <c r="G26" s="73">
        <f t="shared" si="0"/>
        <v>-375</v>
      </c>
      <c r="H26" s="74">
        <v>375</v>
      </c>
      <c r="I26" s="72">
        <v>0</v>
      </c>
      <c r="J26" s="75">
        <f t="shared" si="1"/>
        <v>-375</v>
      </c>
      <c r="K26" s="74">
        <v>375</v>
      </c>
      <c r="L26" s="72">
        <v>0</v>
      </c>
      <c r="M26" s="75">
        <f t="shared" si="2"/>
        <v>-375</v>
      </c>
    </row>
    <row r="27" spans="2:13" ht="11.25">
      <c r="B27" s="80"/>
      <c r="C27" s="79" t="s">
        <v>80</v>
      </c>
      <c r="D27" s="77"/>
      <c r="E27" s="71">
        <v>375</v>
      </c>
      <c r="F27" s="72">
        <v>0</v>
      </c>
      <c r="G27" s="73">
        <f t="shared" si="0"/>
        <v>-375</v>
      </c>
      <c r="H27" s="74">
        <v>375</v>
      </c>
      <c r="I27" s="72">
        <v>0</v>
      </c>
      <c r="J27" s="75">
        <f t="shared" si="1"/>
        <v>-375</v>
      </c>
      <c r="K27" s="74">
        <v>375</v>
      </c>
      <c r="L27" s="72">
        <v>0</v>
      </c>
      <c r="M27" s="75">
        <f t="shared" si="2"/>
        <v>-375</v>
      </c>
    </row>
    <row r="28" spans="2:13" ht="11.25">
      <c r="B28" s="80"/>
      <c r="C28" s="79" t="s">
        <v>81</v>
      </c>
      <c r="D28" s="77"/>
      <c r="E28" s="71">
        <v>375</v>
      </c>
      <c r="F28" s="72">
        <v>0</v>
      </c>
      <c r="G28" s="73">
        <f t="shared" si="0"/>
        <v>-375</v>
      </c>
      <c r="H28" s="74">
        <v>375</v>
      </c>
      <c r="I28" s="72">
        <v>0</v>
      </c>
      <c r="J28" s="75">
        <f t="shared" si="1"/>
        <v>-375</v>
      </c>
      <c r="K28" s="74">
        <v>375</v>
      </c>
      <c r="L28" s="72">
        <v>0</v>
      </c>
      <c r="M28" s="75">
        <f t="shared" si="2"/>
        <v>-375</v>
      </c>
    </row>
    <row r="29" spans="2:13" ht="11.25">
      <c r="B29" s="80"/>
      <c r="C29" s="79" t="s">
        <v>82</v>
      </c>
      <c r="D29" s="77"/>
      <c r="E29" s="71">
        <v>375</v>
      </c>
      <c r="F29" s="72">
        <v>0</v>
      </c>
      <c r="G29" s="73">
        <f t="shared" si="0"/>
        <v>-375</v>
      </c>
      <c r="H29" s="74">
        <v>375</v>
      </c>
      <c r="I29" s="72">
        <v>0</v>
      </c>
      <c r="J29" s="75">
        <f t="shared" si="1"/>
        <v>-375</v>
      </c>
      <c r="K29" s="74">
        <v>375</v>
      </c>
      <c r="L29" s="72">
        <v>0</v>
      </c>
      <c r="M29" s="75">
        <f t="shared" si="2"/>
        <v>-375</v>
      </c>
    </row>
    <row r="30" spans="2:13" ht="11.25">
      <c r="B30" s="80"/>
      <c r="C30" s="79" t="s">
        <v>83</v>
      </c>
      <c r="D30" s="77"/>
      <c r="E30" s="71">
        <v>375</v>
      </c>
      <c r="F30" s="72">
        <v>0</v>
      </c>
      <c r="G30" s="73">
        <f t="shared" si="0"/>
        <v>-375</v>
      </c>
      <c r="H30" s="74">
        <v>375</v>
      </c>
      <c r="I30" s="72">
        <v>0</v>
      </c>
      <c r="J30" s="75">
        <f t="shared" si="1"/>
        <v>-375</v>
      </c>
      <c r="K30" s="74">
        <v>375</v>
      </c>
      <c r="L30" s="72">
        <v>0</v>
      </c>
      <c r="M30" s="75">
        <f t="shared" si="2"/>
        <v>-375</v>
      </c>
    </row>
    <row r="31" spans="2:13" ht="11.25">
      <c r="B31" s="80"/>
      <c r="C31" s="79" t="s">
        <v>84</v>
      </c>
      <c r="D31" s="77"/>
      <c r="E31" s="71">
        <v>375</v>
      </c>
      <c r="F31" s="72">
        <v>0</v>
      </c>
      <c r="G31" s="73">
        <f t="shared" si="0"/>
        <v>-375</v>
      </c>
      <c r="H31" s="74">
        <v>375</v>
      </c>
      <c r="I31" s="72">
        <v>0</v>
      </c>
      <c r="J31" s="75">
        <f t="shared" si="1"/>
        <v>-375</v>
      </c>
      <c r="K31" s="74">
        <v>375</v>
      </c>
      <c r="L31" s="72">
        <v>0</v>
      </c>
      <c r="M31" s="75">
        <f t="shared" si="2"/>
        <v>-375</v>
      </c>
    </row>
    <row r="32" spans="2:13" ht="11.25">
      <c r="B32" s="80"/>
      <c r="C32" s="79" t="s">
        <v>85</v>
      </c>
      <c r="D32" s="77"/>
      <c r="E32" s="71">
        <v>375</v>
      </c>
      <c r="F32" s="72">
        <v>0</v>
      </c>
      <c r="G32" s="73">
        <f t="shared" si="0"/>
        <v>-375</v>
      </c>
      <c r="H32" s="74">
        <v>375</v>
      </c>
      <c r="I32" s="72">
        <v>0</v>
      </c>
      <c r="J32" s="75">
        <f t="shared" si="1"/>
        <v>-375</v>
      </c>
      <c r="K32" s="74">
        <v>375</v>
      </c>
      <c r="L32" s="72">
        <v>0</v>
      </c>
      <c r="M32" s="75">
        <f t="shared" si="2"/>
        <v>-375</v>
      </c>
    </row>
    <row r="33" spans="2:13" ht="11.25">
      <c r="B33" s="80"/>
      <c r="C33" s="79" t="s">
        <v>86</v>
      </c>
      <c r="D33" s="77"/>
      <c r="E33" s="71">
        <v>375</v>
      </c>
      <c r="F33" s="72">
        <v>0</v>
      </c>
      <c r="G33" s="73">
        <f t="shared" si="0"/>
        <v>-375</v>
      </c>
      <c r="H33" s="74">
        <v>375</v>
      </c>
      <c r="I33" s="72">
        <v>0</v>
      </c>
      <c r="J33" s="75">
        <f t="shared" si="1"/>
        <v>-375</v>
      </c>
      <c r="K33" s="74">
        <v>375</v>
      </c>
      <c r="L33" s="72">
        <v>0</v>
      </c>
      <c r="M33" s="75">
        <f t="shared" si="2"/>
        <v>-375</v>
      </c>
    </row>
    <row r="34" spans="2:13" ht="11.25">
      <c r="B34" s="80"/>
      <c r="C34" s="79" t="s">
        <v>87</v>
      </c>
      <c r="D34" s="77"/>
      <c r="E34" s="71">
        <v>375</v>
      </c>
      <c r="F34" s="72">
        <v>0</v>
      </c>
      <c r="G34" s="73">
        <f t="shared" si="0"/>
        <v>-375</v>
      </c>
      <c r="H34" s="74">
        <v>375</v>
      </c>
      <c r="I34" s="72">
        <v>0</v>
      </c>
      <c r="J34" s="75">
        <f t="shared" si="1"/>
        <v>-375</v>
      </c>
      <c r="K34" s="74">
        <v>375</v>
      </c>
      <c r="L34" s="72">
        <v>0</v>
      </c>
      <c r="M34" s="75">
        <f t="shared" si="2"/>
        <v>-375</v>
      </c>
    </row>
    <row r="35" spans="2:13" ht="11.25">
      <c r="B35" s="80"/>
      <c r="C35" s="79" t="s">
        <v>88</v>
      </c>
      <c r="D35" s="77"/>
      <c r="E35" s="71">
        <v>375</v>
      </c>
      <c r="F35" s="72">
        <v>0</v>
      </c>
      <c r="G35" s="73">
        <f t="shared" si="0"/>
        <v>-375</v>
      </c>
      <c r="H35" s="74">
        <v>375</v>
      </c>
      <c r="I35" s="72">
        <v>0</v>
      </c>
      <c r="J35" s="75">
        <f t="shared" si="1"/>
        <v>-375</v>
      </c>
      <c r="K35" s="74">
        <v>375</v>
      </c>
      <c r="L35" s="72">
        <v>0</v>
      </c>
      <c r="M35" s="75">
        <f t="shared" si="2"/>
        <v>-375</v>
      </c>
    </row>
    <row r="36" spans="2:13" ht="11.25">
      <c r="B36" s="80"/>
      <c r="C36" s="79" t="s">
        <v>89</v>
      </c>
      <c r="D36" s="77"/>
      <c r="E36" s="71">
        <v>375</v>
      </c>
      <c r="F36" s="72">
        <v>0</v>
      </c>
      <c r="G36" s="73">
        <f t="shared" si="0"/>
        <v>-375</v>
      </c>
      <c r="H36" s="74">
        <v>375</v>
      </c>
      <c r="I36" s="72">
        <v>0</v>
      </c>
      <c r="J36" s="75">
        <f t="shared" si="1"/>
        <v>-375</v>
      </c>
      <c r="K36" s="74">
        <v>375</v>
      </c>
      <c r="L36" s="72">
        <v>0</v>
      </c>
      <c r="M36" s="75">
        <f t="shared" si="2"/>
        <v>-375</v>
      </c>
    </row>
    <row r="37" spans="2:13" ht="11.25">
      <c r="B37" s="80"/>
      <c r="C37" s="79" t="s">
        <v>90</v>
      </c>
      <c r="D37" s="77"/>
      <c r="E37" s="71">
        <v>375</v>
      </c>
      <c r="F37" s="72">
        <v>0</v>
      </c>
      <c r="G37" s="73">
        <f t="shared" si="0"/>
        <v>-375</v>
      </c>
      <c r="H37" s="74">
        <v>375</v>
      </c>
      <c r="I37" s="72">
        <v>0</v>
      </c>
      <c r="J37" s="75">
        <f t="shared" si="1"/>
        <v>-375</v>
      </c>
      <c r="K37" s="74">
        <v>375</v>
      </c>
      <c r="L37" s="72">
        <v>0</v>
      </c>
      <c r="M37" s="75">
        <f t="shared" si="2"/>
        <v>-375</v>
      </c>
    </row>
    <row r="38" spans="2:13" ht="11.25">
      <c r="B38" s="80"/>
      <c r="C38" s="79" t="s">
        <v>91</v>
      </c>
      <c r="D38" s="77"/>
      <c r="E38" s="71">
        <v>0</v>
      </c>
      <c r="F38" s="72">
        <v>0</v>
      </c>
      <c r="G38" s="73">
        <f t="shared" si="0"/>
        <v>0</v>
      </c>
      <c r="H38" s="74">
        <v>0</v>
      </c>
      <c r="I38" s="72">
        <v>0</v>
      </c>
      <c r="J38" s="75">
        <f t="shared" si="1"/>
        <v>0</v>
      </c>
      <c r="K38" s="74">
        <v>0</v>
      </c>
      <c r="L38" s="72">
        <v>0</v>
      </c>
      <c r="M38" s="75">
        <f t="shared" si="2"/>
        <v>0</v>
      </c>
    </row>
    <row r="39" spans="2:13" ht="11.25">
      <c r="B39" s="80"/>
      <c r="C39" s="79" t="s">
        <v>91</v>
      </c>
      <c r="D39" s="77"/>
      <c r="E39" s="71">
        <v>0</v>
      </c>
      <c r="F39" s="72">
        <v>0</v>
      </c>
      <c r="G39" s="73">
        <f t="shared" si="0"/>
        <v>0</v>
      </c>
      <c r="H39" s="74">
        <v>0</v>
      </c>
      <c r="I39" s="72">
        <v>0</v>
      </c>
      <c r="J39" s="75">
        <f t="shared" si="1"/>
        <v>0</v>
      </c>
      <c r="K39" s="74">
        <v>0</v>
      </c>
      <c r="L39" s="72">
        <v>0</v>
      </c>
      <c r="M39" s="75">
        <f t="shared" si="2"/>
        <v>0</v>
      </c>
    </row>
    <row r="40" spans="2:13" ht="11.25">
      <c r="B40" s="80"/>
      <c r="C40" s="79" t="s">
        <v>91</v>
      </c>
      <c r="D40" s="77"/>
      <c r="E40" s="71">
        <v>0</v>
      </c>
      <c r="F40" s="72">
        <v>0</v>
      </c>
      <c r="G40" s="73">
        <f t="shared" si="0"/>
        <v>0</v>
      </c>
      <c r="H40" s="74">
        <v>0</v>
      </c>
      <c r="I40" s="72">
        <v>0</v>
      </c>
      <c r="J40" s="75">
        <f t="shared" si="1"/>
        <v>0</v>
      </c>
      <c r="K40" s="74">
        <v>0</v>
      </c>
      <c r="L40" s="72">
        <v>0</v>
      </c>
      <c r="M40" s="75">
        <f t="shared" si="2"/>
        <v>0</v>
      </c>
    </row>
    <row r="41" spans="2:13" ht="11.25">
      <c r="B41" s="80"/>
      <c r="C41" s="79" t="s">
        <v>91</v>
      </c>
      <c r="D41" s="77"/>
      <c r="E41" s="71">
        <v>0</v>
      </c>
      <c r="F41" s="72">
        <v>0</v>
      </c>
      <c r="G41" s="73">
        <f t="shared" si="0"/>
        <v>0</v>
      </c>
      <c r="H41" s="74">
        <v>0</v>
      </c>
      <c r="I41" s="72">
        <v>0</v>
      </c>
      <c r="J41" s="75">
        <f t="shared" si="1"/>
        <v>0</v>
      </c>
      <c r="K41" s="74">
        <v>0</v>
      </c>
      <c r="L41" s="72">
        <v>0</v>
      </c>
      <c r="M41" s="75">
        <f t="shared" si="2"/>
        <v>0</v>
      </c>
    </row>
    <row r="42" spans="2:13" ht="11.25">
      <c r="B42" s="80"/>
      <c r="C42" s="79" t="s">
        <v>91</v>
      </c>
      <c r="D42" s="77"/>
      <c r="E42" s="71">
        <v>0</v>
      </c>
      <c r="F42" s="72">
        <v>0</v>
      </c>
      <c r="G42" s="73">
        <f t="shared" si="0"/>
        <v>0</v>
      </c>
      <c r="H42" s="74">
        <v>0</v>
      </c>
      <c r="I42" s="72">
        <v>0</v>
      </c>
      <c r="J42" s="75">
        <f t="shared" si="1"/>
        <v>0</v>
      </c>
      <c r="K42" s="74">
        <v>0</v>
      </c>
      <c r="L42" s="72">
        <v>0</v>
      </c>
      <c r="M42" s="75">
        <f t="shared" si="2"/>
        <v>0</v>
      </c>
    </row>
    <row r="43" spans="2:13" ht="11.25">
      <c r="B43" s="80"/>
      <c r="C43" s="79" t="s">
        <v>91</v>
      </c>
      <c r="D43" s="77"/>
      <c r="E43" s="71">
        <v>0</v>
      </c>
      <c r="F43" s="72">
        <v>0</v>
      </c>
      <c r="G43" s="73">
        <f t="shared" si="0"/>
        <v>0</v>
      </c>
      <c r="H43" s="74">
        <v>0</v>
      </c>
      <c r="I43" s="72">
        <v>0</v>
      </c>
      <c r="J43" s="75">
        <f t="shared" si="1"/>
        <v>0</v>
      </c>
      <c r="K43" s="74">
        <v>0</v>
      </c>
      <c r="L43" s="72">
        <v>0</v>
      </c>
      <c r="M43" s="75">
        <f t="shared" si="2"/>
        <v>0</v>
      </c>
    </row>
    <row r="44" spans="2:13" ht="11.25">
      <c r="B44" s="80"/>
      <c r="C44" s="79" t="s">
        <v>91</v>
      </c>
      <c r="D44" s="77"/>
      <c r="E44" s="71">
        <v>0</v>
      </c>
      <c r="F44" s="72">
        <v>0</v>
      </c>
      <c r="G44" s="73">
        <f t="shared" si="0"/>
        <v>0</v>
      </c>
      <c r="H44" s="74">
        <v>0</v>
      </c>
      <c r="I44" s="72">
        <v>0</v>
      </c>
      <c r="J44" s="75">
        <f t="shared" si="1"/>
        <v>0</v>
      </c>
      <c r="K44" s="74">
        <v>0</v>
      </c>
      <c r="L44" s="72">
        <v>0</v>
      </c>
      <c r="M44" s="75">
        <f t="shared" si="2"/>
        <v>0</v>
      </c>
    </row>
    <row r="45" spans="2:13" ht="11.25">
      <c r="B45" s="80"/>
      <c r="C45" s="79" t="s">
        <v>91</v>
      </c>
      <c r="D45" s="77"/>
      <c r="E45" s="71">
        <v>0</v>
      </c>
      <c r="F45" s="72">
        <v>0</v>
      </c>
      <c r="G45" s="73">
        <f t="shared" si="0"/>
        <v>0</v>
      </c>
      <c r="H45" s="74">
        <v>0</v>
      </c>
      <c r="I45" s="72">
        <v>0</v>
      </c>
      <c r="J45" s="75">
        <f t="shared" si="1"/>
        <v>0</v>
      </c>
      <c r="K45" s="74">
        <v>0</v>
      </c>
      <c r="L45" s="72">
        <v>0</v>
      </c>
      <c r="M45" s="75">
        <f t="shared" si="2"/>
        <v>0</v>
      </c>
    </row>
    <row r="46" spans="2:13" ht="11.25">
      <c r="B46" s="80"/>
      <c r="C46" s="79" t="s">
        <v>91</v>
      </c>
      <c r="D46" s="77"/>
      <c r="E46" s="71">
        <v>0</v>
      </c>
      <c r="F46" s="72">
        <v>0</v>
      </c>
      <c r="G46" s="73">
        <f t="shared" si="0"/>
        <v>0</v>
      </c>
      <c r="H46" s="74">
        <v>0</v>
      </c>
      <c r="I46" s="72">
        <v>0</v>
      </c>
      <c r="J46" s="75">
        <f t="shared" si="1"/>
        <v>0</v>
      </c>
      <c r="K46" s="74">
        <v>0</v>
      </c>
      <c r="L46" s="72">
        <v>0</v>
      </c>
      <c r="M46" s="75">
        <f t="shared" si="2"/>
        <v>0</v>
      </c>
    </row>
    <row r="47" spans="2:13" ht="11.25">
      <c r="B47" s="80"/>
      <c r="C47" s="79" t="s">
        <v>91</v>
      </c>
      <c r="D47" s="77"/>
      <c r="E47" s="71">
        <v>0</v>
      </c>
      <c r="F47" s="72">
        <v>0</v>
      </c>
      <c r="G47" s="73">
        <f t="shared" si="0"/>
        <v>0</v>
      </c>
      <c r="H47" s="74">
        <v>0</v>
      </c>
      <c r="I47" s="72">
        <v>0</v>
      </c>
      <c r="J47" s="75">
        <f t="shared" si="1"/>
        <v>0</v>
      </c>
      <c r="K47" s="74">
        <v>0</v>
      </c>
      <c r="L47" s="72">
        <v>0</v>
      </c>
      <c r="M47" s="75">
        <f t="shared" si="2"/>
        <v>0</v>
      </c>
    </row>
    <row r="48" spans="2:13" ht="11.25">
      <c r="B48" s="80"/>
      <c r="C48" s="79" t="s">
        <v>91</v>
      </c>
      <c r="D48" s="77"/>
      <c r="E48" s="71">
        <v>0</v>
      </c>
      <c r="F48" s="72">
        <v>0</v>
      </c>
      <c r="G48" s="73">
        <f t="shared" si="0"/>
        <v>0</v>
      </c>
      <c r="H48" s="74">
        <v>0</v>
      </c>
      <c r="I48" s="72">
        <v>0</v>
      </c>
      <c r="J48" s="75">
        <f t="shared" si="1"/>
        <v>0</v>
      </c>
      <c r="K48" s="74">
        <v>0</v>
      </c>
      <c r="L48" s="72">
        <v>0</v>
      </c>
      <c r="M48" s="75">
        <f t="shared" si="2"/>
        <v>0</v>
      </c>
    </row>
    <row r="49" spans="2:13" ht="11.25">
      <c r="B49" s="80"/>
      <c r="C49" s="79" t="s">
        <v>91</v>
      </c>
      <c r="D49" s="77"/>
      <c r="E49" s="71">
        <v>0</v>
      </c>
      <c r="F49" s="72">
        <v>0</v>
      </c>
      <c r="G49" s="73">
        <f t="shared" si="0"/>
        <v>0</v>
      </c>
      <c r="H49" s="74">
        <v>0</v>
      </c>
      <c r="I49" s="72">
        <v>0</v>
      </c>
      <c r="J49" s="75">
        <f t="shared" si="1"/>
        <v>0</v>
      </c>
      <c r="K49" s="74">
        <v>0</v>
      </c>
      <c r="L49" s="72">
        <v>0</v>
      </c>
      <c r="M49" s="75">
        <f t="shared" si="2"/>
        <v>0</v>
      </c>
    </row>
    <row r="50" spans="2:13" ht="11.25">
      <c r="B50" s="80"/>
      <c r="C50" s="79" t="s">
        <v>91</v>
      </c>
      <c r="D50" s="77"/>
      <c r="E50" s="71">
        <v>0</v>
      </c>
      <c r="F50" s="72">
        <v>0</v>
      </c>
      <c r="G50" s="73">
        <f t="shared" si="0"/>
        <v>0</v>
      </c>
      <c r="H50" s="74">
        <v>0</v>
      </c>
      <c r="I50" s="72">
        <v>0</v>
      </c>
      <c r="J50" s="75">
        <f t="shared" si="1"/>
        <v>0</v>
      </c>
      <c r="K50" s="74">
        <v>0</v>
      </c>
      <c r="L50" s="72">
        <v>0</v>
      </c>
      <c r="M50" s="75">
        <f t="shared" si="2"/>
        <v>0</v>
      </c>
    </row>
    <row r="51" spans="2:13" ht="11.25">
      <c r="B51" s="80"/>
      <c r="C51" s="79" t="s">
        <v>91</v>
      </c>
      <c r="D51" s="77"/>
      <c r="E51" s="71">
        <v>0</v>
      </c>
      <c r="F51" s="72">
        <v>0</v>
      </c>
      <c r="G51" s="73">
        <f t="shared" si="0"/>
        <v>0</v>
      </c>
      <c r="H51" s="74">
        <v>0</v>
      </c>
      <c r="I51" s="72">
        <v>0</v>
      </c>
      <c r="J51" s="75">
        <f t="shared" si="1"/>
        <v>0</v>
      </c>
      <c r="K51" s="74">
        <v>0</v>
      </c>
      <c r="L51" s="72">
        <v>0</v>
      </c>
      <c r="M51" s="75">
        <f t="shared" si="2"/>
        <v>0</v>
      </c>
    </row>
    <row r="52" spans="2:13" ht="11.25">
      <c r="B52" s="80"/>
      <c r="C52" s="79" t="s">
        <v>91</v>
      </c>
      <c r="D52" s="77"/>
      <c r="E52" s="71">
        <v>0</v>
      </c>
      <c r="F52" s="72">
        <v>0</v>
      </c>
      <c r="G52" s="73">
        <f t="shared" si="0"/>
        <v>0</v>
      </c>
      <c r="H52" s="74">
        <v>0</v>
      </c>
      <c r="I52" s="72">
        <v>0</v>
      </c>
      <c r="J52" s="75">
        <f t="shared" si="1"/>
        <v>0</v>
      </c>
      <c r="K52" s="74">
        <v>0</v>
      </c>
      <c r="L52" s="72">
        <v>0</v>
      </c>
      <c r="M52" s="75">
        <f t="shared" si="2"/>
        <v>0</v>
      </c>
    </row>
    <row r="53" spans="2:13" ht="11.25">
      <c r="B53" s="80"/>
      <c r="C53" s="79" t="s">
        <v>91</v>
      </c>
      <c r="D53" s="77"/>
      <c r="E53" s="71">
        <v>0</v>
      </c>
      <c r="F53" s="72">
        <v>0</v>
      </c>
      <c r="G53" s="73">
        <f t="shared" si="0"/>
        <v>0</v>
      </c>
      <c r="H53" s="74">
        <v>0</v>
      </c>
      <c r="I53" s="72">
        <v>0</v>
      </c>
      <c r="J53" s="75">
        <f t="shared" si="1"/>
        <v>0</v>
      </c>
      <c r="K53" s="74">
        <v>0</v>
      </c>
      <c r="L53" s="72">
        <v>0</v>
      </c>
      <c r="M53" s="75">
        <f t="shared" si="2"/>
        <v>0</v>
      </c>
    </row>
    <row r="54" spans="2:13" ht="11.25">
      <c r="B54" s="80"/>
      <c r="C54" s="81" t="s">
        <v>91</v>
      </c>
      <c r="D54" s="82"/>
      <c r="E54" s="71">
        <v>0</v>
      </c>
      <c r="F54" s="72">
        <v>0</v>
      </c>
      <c r="G54" s="73">
        <f t="shared" si="0"/>
        <v>0</v>
      </c>
      <c r="H54" s="74">
        <v>0</v>
      </c>
      <c r="I54" s="72">
        <v>0</v>
      </c>
      <c r="J54" s="75">
        <f>I54-H54</f>
        <v>0</v>
      </c>
      <c r="K54" s="74">
        <v>0</v>
      </c>
      <c r="L54" s="72">
        <v>0</v>
      </c>
      <c r="M54" s="75">
        <f>L54-K54</f>
        <v>0</v>
      </c>
    </row>
    <row r="55" spans="2:13" s="58" customFormat="1" ht="11.25" customHeight="1">
      <c r="B55" s="59"/>
      <c r="C55" s="176" t="s">
        <v>92</v>
      </c>
      <c r="D55" s="177"/>
      <c r="E55" s="83">
        <f>SUM(E4:E54)</f>
        <v>12750</v>
      </c>
      <c r="F55" s="83">
        <f>SUM(F4:F54)</f>
        <v>2225</v>
      </c>
      <c r="G55" s="84">
        <f t="shared" si="0"/>
        <v>-10525</v>
      </c>
      <c r="H55" s="83">
        <f>SUM(H4:H54)</f>
        <v>12750</v>
      </c>
      <c r="I55" s="83">
        <f>SUM(I4:I54)</f>
        <v>375</v>
      </c>
      <c r="J55" s="84">
        <f>I55-H55</f>
        <v>-12375</v>
      </c>
      <c r="K55" s="85">
        <v>0</v>
      </c>
      <c r="L55" s="72">
        <v>0</v>
      </c>
      <c r="M55" s="86">
        <f>L55-K55</f>
        <v>0</v>
      </c>
    </row>
    <row r="56" spans="3:13" ht="11.25">
      <c r="C56" s="87"/>
      <c r="D56" s="77"/>
      <c r="E56" s="88"/>
      <c r="F56" s="88"/>
      <c r="G56" s="89"/>
      <c r="H56" s="85"/>
      <c r="I56" s="90"/>
      <c r="J56" s="90"/>
      <c r="K56" s="85"/>
      <c r="L56" s="90"/>
      <c r="M56" s="90"/>
    </row>
    <row r="57" spans="1:13" ht="12" thickBot="1">
      <c r="A57" s="70"/>
      <c r="B57" s="68"/>
      <c r="C57" s="91"/>
      <c r="D57" s="92"/>
      <c r="E57" s="93"/>
      <c r="F57" s="92"/>
      <c r="G57" s="94"/>
      <c r="H57" s="95"/>
      <c r="I57" s="96"/>
      <c r="J57" s="97"/>
      <c r="K57" s="95"/>
      <c r="L57" s="96"/>
      <c r="M57" s="97"/>
    </row>
    <row r="58" spans="1:13" ht="11.25">
      <c r="A58" s="174" t="s">
        <v>112</v>
      </c>
      <c r="B58" s="78"/>
      <c r="C58" s="79" t="s">
        <v>93</v>
      </c>
      <c r="D58" s="77" t="s">
        <v>94</v>
      </c>
      <c r="E58" s="152"/>
      <c r="F58" s="149"/>
      <c r="G58" s="111"/>
      <c r="H58" s="71">
        <v>90</v>
      </c>
      <c r="I58" s="72">
        <v>90</v>
      </c>
      <c r="J58" s="73">
        <f aca="true" t="shared" si="3" ref="J58:J81">I58-H58</f>
        <v>0</v>
      </c>
      <c r="K58" s="74">
        <v>375</v>
      </c>
      <c r="L58" s="72">
        <v>0</v>
      </c>
      <c r="M58" s="75">
        <f aca="true" t="shared" si="4" ref="M58:M81">L58-K58</f>
        <v>-375</v>
      </c>
    </row>
    <row r="59" spans="1:13" ht="11.25">
      <c r="A59" s="175"/>
      <c r="B59" s="78"/>
      <c r="C59" s="79" t="s">
        <v>95</v>
      </c>
      <c r="D59" s="77" t="s">
        <v>96</v>
      </c>
      <c r="E59" s="152"/>
      <c r="F59" s="149"/>
      <c r="G59" s="111"/>
      <c r="H59" s="71">
        <v>90</v>
      </c>
      <c r="I59" s="72">
        <v>50</v>
      </c>
      <c r="J59" s="73">
        <f t="shared" si="3"/>
        <v>-40</v>
      </c>
      <c r="K59" s="74">
        <v>375</v>
      </c>
      <c r="L59" s="72">
        <v>0</v>
      </c>
      <c r="M59" s="75">
        <f t="shared" si="4"/>
        <v>-375</v>
      </c>
    </row>
    <row r="60" spans="1:13" ht="11.25">
      <c r="A60" s="175"/>
      <c r="B60" s="78"/>
      <c r="C60" s="79" t="s">
        <v>97</v>
      </c>
      <c r="D60" s="77" t="s">
        <v>98</v>
      </c>
      <c r="E60" s="152"/>
      <c r="F60" s="149"/>
      <c r="G60" s="111"/>
      <c r="H60" s="71">
        <v>90</v>
      </c>
      <c r="I60" s="72">
        <v>90</v>
      </c>
      <c r="J60" s="73">
        <f t="shared" si="3"/>
        <v>0</v>
      </c>
      <c r="K60" s="74">
        <v>375</v>
      </c>
      <c r="L60" s="72">
        <v>0</v>
      </c>
      <c r="M60" s="75">
        <f t="shared" si="4"/>
        <v>-375</v>
      </c>
    </row>
    <row r="61" spans="1:13" ht="11.25">
      <c r="A61" s="175"/>
      <c r="B61" s="78"/>
      <c r="C61" s="79" t="s">
        <v>99</v>
      </c>
      <c r="D61" s="77" t="s">
        <v>100</v>
      </c>
      <c r="E61" s="152"/>
      <c r="F61" s="149"/>
      <c r="G61" s="111"/>
      <c r="H61" s="71">
        <v>90</v>
      </c>
      <c r="I61" s="72">
        <v>45</v>
      </c>
      <c r="J61" s="73">
        <f t="shared" si="3"/>
        <v>-45</v>
      </c>
      <c r="K61" s="74">
        <v>375</v>
      </c>
      <c r="L61" s="72">
        <v>0</v>
      </c>
      <c r="M61" s="75">
        <f t="shared" si="4"/>
        <v>-375</v>
      </c>
    </row>
    <row r="62" spans="1:13" ht="11.25">
      <c r="A62" s="175"/>
      <c r="B62" s="78"/>
      <c r="C62" s="79" t="s">
        <v>101</v>
      </c>
      <c r="D62" s="77" t="s">
        <v>102</v>
      </c>
      <c r="E62" s="152"/>
      <c r="F62" s="149"/>
      <c r="G62" s="111"/>
      <c r="H62" s="71">
        <v>90</v>
      </c>
      <c r="I62" s="72">
        <v>50</v>
      </c>
      <c r="J62" s="73">
        <f t="shared" si="3"/>
        <v>-40</v>
      </c>
      <c r="K62" s="74">
        <v>375</v>
      </c>
      <c r="L62" s="72">
        <v>0</v>
      </c>
      <c r="M62" s="75">
        <f t="shared" si="4"/>
        <v>-375</v>
      </c>
    </row>
    <row r="63" spans="1:13" ht="11.25">
      <c r="A63" s="175"/>
      <c r="B63" s="78"/>
      <c r="C63" s="79" t="s">
        <v>103</v>
      </c>
      <c r="D63" s="77"/>
      <c r="E63" s="152"/>
      <c r="F63" s="149"/>
      <c r="G63" s="111"/>
      <c r="H63" s="71">
        <v>90</v>
      </c>
      <c r="I63" s="72">
        <v>90</v>
      </c>
      <c r="J63" s="73">
        <f t="shared" si="3"/>
        <v>0</v>
      </c>
      <c r="K63" s="74">
        <v>375</v>
      </c>
      <c r="L63" s="72">
        <v>0</v>
      </c>
      <c r="M63" s="75">
        <f t="shared" si="4"/>
        <v>-375</v>
      </c>
    </row>
    <row r="64" spans="1:13" ht="11.25">
      <c r="A64" s="175"/>
      <c r="B64" s="78"/>
      <c r="C64" s="79" t="s">
        <v>104</v>
      </c>
      <c r="D64" s="77"/>
      <c r="E64" s="152"/>
      <c r="F64" s="149"/>
      <c r="G64" s="111"/>
      <c r="H64" s="71">
        <v>90</v>
      </c>
      <c r="I64" s="72">
        <v>0</v>
      </c>
      <c r="J64" s="73">
        <f t="shared" si="3"/>
        <v>-90</v>
      </c>
      <c r="K64" s="74">
        <v>375</v>
      </c>
      <c r="L64" s="72">
        <v>0</v>
      </c>
      <c r="M64" s="75">
        <f t="shared" si="4"/>
        <v>-375</v>
      </c>
    </row>
    <row r="65" spans="1:13" ht="11.25">
      <c r="A65" s="175"/>
      <c r="B65" s="78"/>
      <c r="C65" s="79" t="s">
        <v>105</v>
      </c>
      <c r="D65" s="77"/>
      <c r="E65" s="152"/>
      <c r="F65" s="149"/>
      <c r="G65" s="111"/>
      <c r="H65" s="71">
        <v>90</v>
      </c>
      <c r="I65" s="72">
        <v>0</v>
      </c>
      <c r="J65" s="73">
        <f t="shared" si="3"/>
        <v>-90</v>
      </c>
      <c r="K65" s="74">
        <v>375</v>
      </c>
      <c r="L65" s="72">
        <v>0</v>
      </c>
      <c r="M65" s="75">
        <f t="shared" si="4"/>
        <v>-375</v>
      </c>
    </row>
    <row r="66" spans="1:13" ht="11.25">
      <c r="A66" s="175"/>
      <c r="B66" s="78"/>
      <c r="C66" s="79" t="s">
        <v>106</v>
      </c>
      <c r="D66" s="77"/>
      <c r="E66" s="152"/>
      <c r="F66" s="149"/>
      <c r="G66" s="111"/>
      <c r="H66" s="71">
        <v>90</v>
      </c>
      <c r="I66" s="72">
        <v>0</v>
      </c>
      <c r="J66" s="73">
        <f t="shared" si="3"/>
        <v>-90</v>
      </c>
      <c r="K66" s="74">
        <v>375</v>
      </c>
      <c r="L66" s="72">
        <v>0</v>
      </c>
      <c r="M66" s="75">
        <f t="shared" si="4"/>
        <v>-375</v>
      </c>
    </row>
    <row r="67" spans="1:13" ht="11.25">
      <c r="A67" s="175"/>
      <c r="B67" s="78"/>
      <c r="C67" s="79" t="s">
        <v>107</v>
      </c>
      <c r="D67" s="77"/>
      <c r="E67" s="152"/>
      <c r="F67" s="149"/>
      <c r="G67" s="111"/>
      <c r="H67" s="71">
        <v>90</v>
      </c>
      <c r="I67" s="72">
        <v>0</v>
      </c>
      <c r="J67" s="73">
        <f t="shared" si="3"/>
        <v>-90</v>
      </c>
      <c r="K67" s="74">
        <v>375</v>
      </c>
      <c r="L67" s="72">
        <v>0</v>
      </c>
      <c r="M67" s="75">
        <f t="shared" si="4"/>
        <v>-375</v>
      </c>
    </row>
    <row r="68" spans="1:13" ht="11.25">
      <c r="A68" s="175"/>
      <c r="B68" s="78"/>
      <c r="C68" s="79" t="s">
        <v>91</v>
      </c>
      <c r="D68" s="77"/>
      <c r="E68" s="152"/>
      <c r="F68" s="149"/>
      <c r="G68" s="111"/>
      <c r="H68" s="71">
        <v>0</v>
      </c>
      <c r="I68" s="72">
        <v>0</v>
      </c>
      <c r="J68" s="73">
        <f t="shared" si="3"/>
        <v>0</v>
      </c>
      <c r="K68" s="74">
        <v>375</v>
      </c>
      <c r="L68" s="72">
        <v>0</v>
      </c>
      <c r="M68" s="75">
        <f t="shared" si="4"/>
        <v>-375</v>
      </c>
    </row>
    <row r="69" spans="1:13" ht="11.25">
      <c r="A69" s="175"/>
      <c r="B69" s="78"/>
      <c r="C69" s="79" t="s">
        <v>91</v>
      </c>
      <c r="D69" s="77"/>
      <c r="E69" s="152"/>
      <c r="F69" s="149"/>
      <c r="G69" s="111"/>
      <c r="H69" s="71">
        <v>0</v>
      </c>
      <c r="I69" s="72">
        <v>0</v>
      </c>
      <c r="J69" s="73">
        <f t="shared" si="3"/>
        <v>0</v>
      </c>
      <c r="K69" s="74">
        <v>375</v>
      </c>
      <c r="L69" s="72">
        <v>0</v>
      </c>
      <c r="M69" s="75">
        <f t="shared" si="4"/>
        <v>-375</v>
      </c>
    </row>
    <row r="70" spans="1:13" ht="11.25">
      <c r="A70" s="175"/>
      <c r="B70" s="78"/>
      <c r="C70" s="79" t="s">
        <v>91</v>
      </c>
      <c r="D70" s="77"/>
      <c r="E70" s="152"/>
      <c r="F70" s="149"/>
      <c r="G70" s="111"/>
      <c r="H70" s="71">
        <v>0</v>
      </c>
      <c r="I70" s="72">
        <v>0</v>
      </c>
      <c r="J70" s="73">
        <f t="shared" si="3"/>
        <v>0</v>
      </c>
      <c r="K70" s="74">
        <v>375</v>
      </c>
      <c r="L70" s="72">
        <v>0</v>
      </c>
      <c r="M70" s="75">
        <f t="shared" si="4"/>
        <v>-375</v>
      </c>
    </row>
    <row r="71" spans="1:13" ht="11.25">
      <c r="A71" s="175"/>
      <c r="B71" s="78"/>
      <c r="C71" s="79" t="s">
        <v>91</v>
      </c>
      <c r="D71" s="77"/>
      <c r="E71" s="152"/>
      <c r="F71" s="149"/>
      <c r="G71" s="111"/>
      <c r="H71" s="71">
        <v>0</v>
      </c>
      <c r="I71" s="72">
        <v>0</v>
      </c>
      <c r="J71" s="73">
        <f t="shared" si="3"/>
        <v>0</v>
      </c>
      <c r="K71" s="74">
        <v>0</v>
      </c>
      <c r="L71" s="72">
        <v>0</v>
      </c>
      <c r="M71" s="75">
        <f t="shared" si="4"/>
        <v>0</v>
      </c>
    </row>
    <row r="72" spans="2:13" ht="11.25">
      <c r="B72" s="78"/>
      <c r="C72" s="79" t="s">
        <v>91</v>
      </c>
      <c r="D72" s="77"/>
      <c r="E72" s="152"/>
      <c r="F72" s="149"/>
      <c r="G72" s="111"/>
      <c r="H72" s="71">
        <v>0</v>
      </c>
      <c r="I72" s="72">
        <v>0</v>
      </c>
      <c r="J72" s="73">
        <f t="shared" si="3"/>
        <v>0</v>
      </c>
      <c r="K72" s="74">
        <v>0</v>
      </c>
      <c r="L72" s="72">
        <v>0</v>
      </c>
      <c r="M72" s="75">
        <f t="shared" si="4"/>
        <v>0</v>
      </c>
    </row>
    <row r="73" spans="2:13" ht="11.25">
      <c r="B73" s="78"/>
      <c r="C73" s="79" t="s">
        <v>91</v>
      </c>
      <c r="D73" s="77"/>
      <c r="E73" s="152"/>
      <c r="F73" s="149"/>
      <c r="G73" s="111"/>
      <c r="H73" s="71">
        <v>0</v>
      </c>
      <c r="I73" s="72">
        <v>0</v>
      </c>
      <c r="J73" s="73">
        <f t="shared" si="3"/>
        <v>0</v>
      </c>
      <c r="K73" s="74">
        <v>0</v>
      </c>
      <c r="L73" s="72">
        <v>0</v>
      </c>
      <c r="M73" s="75">
        <f t="shared" si="4"/>
        <v>0</v>
      </c>
    </row>
    <row r="74" spans="2:13" ht="11.25">
      <c r="B74" s="78"/>
      <c r="C74" s="79" t="s">
        <v>91</v>
      </c>
      <c r="D74" s="77"/>
      <c r="E74" s="152"/>
      <c r="F74" s="149"/>
      <c r="G74" s="111"/>
      <c r="H74" s="71">
        <v>0</v>
      </c>
      <c r="I74" s="72">
        <v>0</v>
      </c>
      <c r="J74" s="73">
        <f t="shared" si="3"/>
        <v>0</v>
      </c>
      <c r="K74" s="74">
        <v>0</v>
      </c>
      <c r="L74" s="72">
        <v>0</v>
      </c>
      <c r="M74" s="75">
        <f t="shared" si="4"/>
        <v>0</v>
      </c>
    </row>
    <row r="75" spans="2:13" ht="11.25">
      <c r="B75" s="78"/>
      <c r="C75" s="79" t="s">
        <v>91</v>
      </c>
      <c r="D75" s="77"/>
      <c r="E75" s="152"/>
      <c r="F75" s="149"/>
      <c r="G75" s="111"/>
      <c r="H75" s="71">
        <v>0</v>
      </c>
      <c r="I75" s="72">
        <v>0</v>
      </c>
      <c r="J75" s="73">
        <f t="shared" si="3"/>
        <v>0</v>
      </c>
      <c r="K75" s="74">
        <v>0</v>
      </c>
      <c r="L75" s="72">
        <v>0</v>
      </c>
      <c r="M75" s="75">
        <f t="shared" si="4"/>
        <v>0</v>
      </c>
    </row>
    <row r="76" spans="2:13" ht="11.25">
      <c r="B76" s="78"/>
      <c r="C76" s="79" t="s">
        <v>91</v>
      </c>
      <c r="D76" s="77"/>
      <c r="E76" s="152"/>
      <c r="F76" s="149"/>
      <c r="G76" s="111"/>
      <c r="H76" s="71">
        <v>0</v>
      </c>
      <c r="I76" s="72">
        <v>0</v>
      </c>
      <c r="J76" s="73">
        <f t="shared" si="3"/>
        <v>0</v>
      </c>
      <c r="K76" s="74">
        <v>0</v>
      </c>
      <c r="L76" s="72">
        <v>0</v>
      </c>
      <c r="M76" s="75">
        <f t="shared" si="4"/>
        <v>0</v>
      </c>
    </row>
    <row r="77" spans="2:13" ht="11.25">
      <c r="B77" s="78"/>
      <c r="C77" s="79" t="s">
        <v>91</v>
      </c>
      <c r="D77" s="77"/>
      <c r="E77" s="152"/>
      <c r="F77" s="149"/>
      <c r="G77" s="111"/>
      <c r="H77" s="71">
        <v>0</v>
      </c>
      <c r="I77" s="72">
        <v>0</v>
      </c>
      <c r="J77" s="73">
        <f t="shared" si="3"/>
        <v>0</v>
      </c>
      <c r="K77" s="74">
        <v>0</v>
      </c>
      <c r="L77" s="72">
        <v>0</v>
      </c>
      <c r="M77" s="75">
        <f t="shared" si="4"/>
        <v>0</v>
      </c>
    </row>
    <row r="78" spans="2:13" ht="11.25">
      <c r="B78" s="78"/>
      <c r="C78" s="79" t="s">
        <v>91</v>
      </c>
      <c r="D78" s="77"/>
      <c r="E78" s="152"/>
      <c r="F78" s="149"/>
      <c r="G78" s="111"/>
      <c r="H78" s="71">
        <v>0</v>
      </c>
      <c r="I78" s="72">
        <v>0</v>
      </c>
      <c r="J78" s="73">
        <f t="shared" si="3"/>
        <v>0</v>
      </c>
      <c r="K78" s="74">
        <v>0</v>
      </c>
      <c r="L78" s="72">
        <v>0</v>
      </c>
      <c r="M78" s="75">
        <f t="shared" si="4"/>
        <v>0</v>
      </c>
    </row>
    <row r="79" spans="2:13" ht="11.25">
      <c r="B79" s="78"/>
      <c r="C79" s="79" t="s">
        <v>91</v>
      </c>
      <c r="D79" s="77"/>
      <c r="E79" s="152"/>
      <c r="F79" s="149"/>
      <c r="G79" s="111"/>
      <c r="H79" s="71">
        <v>0</v>
      </c>
      <c r="I79" s="72">
        <v>0</v>
      </c>
      <c r="J79" s="73">
        <f t="shared" si="3"/>
        <v>0</v>
      </c>
      <c r="K79" s="74">
        <v>0</v>
      </c>
      <c r="L79" s="72">
        <v>0</v>
      </c>
      <c r="M79" s="75">
        <f t="shared" si="4"/>
        <v>0</v>
      </c>
    </row>
    <row r="80" spans="2:13" ht="11.25">
      <c r="B80" s="78"/>
      <c r="C80" s="79" t="s">
        <v>91</v>
      </c>
      <c r="D80" s="77"/>
      <c r="E80" s="152"/>
      <c r="F80" s="149"/>
      <c r="G80" s="111"/>
      <c r="H80" s="71">
        <v>0</v>
      </c>
      <c r="I80" s="72">
        <v>0</v>
      </c>
      <c r="J80" s="73">
        <f t="shared" si="3"/>
        <v>0</v>
      </c>
      <c r="K80" s="74">
        <v>0</v>
      </c>
      <c r="L80" s="72">
        <v>0</v>
      </c>
      <c r="M80" s="75">
        <f t="shared" si="4"/>
        <v>0</v>
      </c>
    </row>
    <row r="81" spans="2:13" ht="11.25">
      <c r="B81" s="78"/>
      <c r="C81" s="81" t="s">
        <v>91</v>
      </c>
      <c r="D81" s="82"/>
      <c r="E81" s="153"/>
      <c r="F81" s="149"/>
      <c r="G81" s="115"/>
      <c r="H81" s="98">
        <v>0</v>
      </c>
      <c r="I81" s="72">
        <v>0</v>
      </c>
      <c r="J81" s="99">
        <f t="shared" si="3"/>
        <v>0</v>
      </c>
      <c r="K81" s="74">
        <v>0</v>
      </c>
      <c r="L81" s="72">
        <v>0</v>
      </c>
      <c r="M81" s="75">
        <f t="shared" si="4"/>
        <v>0</v>
      </c>
    </row>
    <row r="82" spans="2:13" s="100" customFormat="1" ht="11.25">
      <c r="B82" s="59"/>
      <c r="C82" s="101" t="s">
        <v>92</v>
      </c>
      <c r="D82" s="102"/>
      <c r="E82" s="154"/>
      <c r="F82" s="154"/>
      <c r="G82" s="155"/>
      <c r="H82" s="103">
        <f>SUM(H58:H81)</f>
        <v>900</v>
      </c>
      <c r="I82" s="83">
        <f>SUM(I58:I81)</f>
        <v>415</v>
      </c>
      <c r="J82" s="104">
        <f>I82-H82</f>
        <v>-485</v>
      </c>
      <c r="K82" s="103">
        <f>SUM(K4:K81)</f>
        <v>17625</v>
      </c>
      <c r="L82" s="83">
        <f>SUM(L4:L81)</f>
        <v>375</v>
      </c>
      <c r="M82" s="104">
        <f>L82-K82</f>
        <v>-17250</v>
      </c>
    </row>
    <row r="83" spans="2:11" s="100" customFormat="1" ht="11.25">
      <c r="B83" s="59"/>
      <c r="C83" s="105"/>
      <c r="D83" s="106"/>
      <c r="E83" s="107"/>
      <c r="F83" s="107"/>
      <c r="G83" s="107"/>
      <c r="H83" s="108"/>
      <c r="K83" s="108"/>
    </row>
    <row r="84" spans="1:13" ht="12" thickBot="1">
      <c r="A84" s="70"/>
      <c r="B84" s="68"/>
      <c r="C84" s="91"/>
      <c r="D84" s="92"/>
      <c r="E84" s="93"/>
      <c r="F84" s="92"/>
      <c r="G84" s="94"/>
      <c r="H84" s="95"/>
      <c r="I84" s="96"/>
      <c r="J84" s="97"/>
      <c r="K84" s="95"/>
      <c r="L84" s="96"/>
      <c r="M84" s="97"/>
    </row>
    <row r="85" spans="1:13" ht="11.25" customHeight="1">
      <c r="A85" s="174" t="s">
        <v>113</v>
      </c>
      <c r="B85" s="78"/>
      <c r="C85" s="79" t="s">
        <v>91</v>
      </c>
      <c r="D85" s="109"/>
      <c r="E85" s="110"/>
      <c r="F85" s="110"/>
      <c r="G85" s="111"/>
      <c r="H85" s="148"/>
      <c r="I85" s="149"/>
      <c r="J85" s="150"/>
      <c r="K85" s="74">
        <v>90</v>
      </c>
      <c r="L85" s="72">
        <v>0</v>
      </c>
      <c r="M85" s="75">
        <f aca="true" t="shared" si="5" ref="M85:M106">L85-K85</f>
        <v>-90</v>
      </c>
    </row>
    <row r="86" spans="1:13" ht="11.25" customHeight="1">
      <c r="A86" s="174"/>
      <c r="B86" s="78"/>
      <c r="C86" s="79" t="s">
        <v>91</v>
      </c>
      <c r="D86" s="112"/>
      <c r="E86" s="110"/>
      <c r="F86" s="110"/>
      <c r="G86" s="111"/>
      <c r="H86" s="148"/>
      <c r="I86" s="149"/>
      <c r="J86" s="150"/>
      <c r="K86" s="74">
        <v>90</v>
      </c>
      <c r="L86" s="72">
        <v>0</v>
      </c>
      <c r="M86" s="75">
        <f t="shared" si="5"/>
        <v>-90</v>
      </c>
    </row>
    <row r="87" spans="1:13" ht="11.25" customHeight="1">
      <c r="A87" s="174"/>
      <c r="B87" s="78"/>
      <c r="C87" s="79" t="s">
        <v>91</v>
      </c>
      <c r="D87" s="112"/>
      <c r="E87" s="110"/>
      <c r="F87" s="110"/>
      <c r="G87" s="111"/>
      <c r="H87" s="148"/>
      <c r="I87" s="149"/>
      <c r="J87" s="150"/>
      <c r="K87" s="74">
        <v>90</v>
      </c>
      <c r="L87" s="72">
        <v>0</v>
      </c>
      <c r="M87" s="75">
        <f t="shared" si="5"/>
        <v>-90</v>
      </c>
    </row>
    <row r="88" spans="1:13" ht="11.25" customHeight="1">
      <c r="A88" s="174"/>
      <c r="B88" s="78"/>
      <c r="C88" s="79" t="s">
        <v>91</v>
      </c>
      <c r="D88" s="112"/>
      <c r="E88" s="110"/>
      <c r="F88" s="110"/>
      <c r="G88" s="111"/>
      <c r="H88" s="148"/>
      <c r="I88" s="149"/>
      <c r="J88" s="150"/>
      <c r="K88" s="74">
        <v>90</v>
      </c>
      <c r="L88" s="72">
        <v>0</v>
      </c>
      <c r="M88" s="75">
        <f t="shared" si="5"/>
        <v>-90</v>
      </c>
    </row>
    <row r="89" spans="1:13" ht="11.25" customHeight="1">
      <c r="A89" s="174"/>
      <c r="B89" s="78"/>
      <c r="C89" s="79" t="s">
        <v>91</v>
      </c>
      <c r="D89" s="112"/>
      <c r="E89" s="110"/>
      <c r="F89" s="110"/>
      <c r="G89" s="111"/>
      <c r="H89" s="148"/>
      <c r="I89" s="149"/>
      <c r="J89" s="150"/>
      <c r="K89" s="74">
        <v>90</v>
      </c>
      <c r="L89" s="72">
        <v>0</v>
      </c>
      <c r="M89" s="75">
        <f t="shared" si="5"/>
        <v>-90</v>
      </c>
    </row>
    <row r="90" spans="1:13" ht="11.25" customHeight="1">
      <c r="A90" s="174"/>
      <c r="B90" s="78"/>
      <c r="C90" s="79" t="s">
        <v>91</v>
      </c>
      <c r="D90" s="112"/>
      <c r="E90" s="110"/>
      <c r="F90" s="110"/>
      <c r="G90" s="111"/>
      <c r="H90" s="148"/>
      <c r="I90" s="149"/>
      <c r="J90" s="150"/>
      <c r="K90" s="74">
        <v>90</v>
      </c>
      <c r="L90" s="72">
        <v>0</v>
      </c>
      <c r="M90" s="75">
        <f t="shared" si="5"/>
        <v>-90</v>
      </c>
    </row>
    <row r="91" spans="1:13" ht="11.25" customHeight="1">
      <c r="A91" s="174"/>
      <c r="B91" s="78"/>
      <c r="C91" s="79" t="s">
        <v>91</v>
      </c>
      <c r="D91" s="112"/>
      <c r="E91" s="110"/>
      <c r="F91" s="110"/>
      <c r="G91" s="111"/>
      <c r="H91" s="148"/>
      <c r="I91" s="149"/>
      <c r="J91" s="150"/>
      <c r="K91" s="74">
        <v>90</v>
      </c>
      <c r="L91" s="72">
        <v>0</v>
      </c>
      <c r="M91" s="75">
        <f t="shared" si="5"/>
        <v>-90</v>
      </c>
    </row>
    <row r="92" spans="1:13" ht="11.25" customHeight="1">
      <c r="A92" s="174"/>
      <c r="B92" s="78"/>
      <c r="C92" s="79" t="s">
        <v>91</v>
      </c>
      <c r="D92" s="112"/>
      <c r="E92" s="110"/>
      <c r="F92" s="110"/>
      <c r="G92" s="111"/>
      <c r="H92" s="148"/>
      <c r="I92" s="149"/>
      <c r="J92" s="150"/>
      <c r="K92" s="74">
        <v>90</v>
      </c>
      <c r="L92" s="72">
        <v>0</v>
      </c>
      <c r="M92" s="75">
        <f t="shared" si="5"/>
        <v>-90</v>
      </c>
    </row>
    <row r="93" spans="1:13" ht="11.25" customHeight="1">
      <c r="A93" s="174"/>
      <c r="B93" s="78"/>
      <c r="C93" s="79" t="s">
        <v>91</v>
      </c>
      <c r="D93" s="112"/>
      <c r="E93" s="110"/>
      <c r="F93" s="110"/>
      <c r="G93" s="111"/>
      <c r="H93" s="148"/>
      <c r="I93" s="149"/>
      <c r="J93" s="150"/>
      <c r="K93" s="74">
        <v>90</v>
      </c>
      <c r="L93" s="72">
        <v>0</v>
      </c>
      <c r="M93" s="75">
        <f t="shared" si="5"/>
        <v>-90</v>
      </c>
    </row>
    <row r="94" spans="1:13" ht="11.25" customHeight="1">
      <c r="A94" s="174"/>
      <c r="B94" s="78"/>
      <c r="C94" s="79" t="s">
        <v>91</v>
      </c>
      <c r="D94" s="112"/>
      <c r="E94" s="113"/>
      <c r="F94" s="113"/>
      <c r="G94" s="111"/>
      <c r="H94" s="148"/>
      <c r="I94" s="149"/>
      <c r="J94" s="150"/>
      <c r="K94" s="74">
        <v>90</v>
      </c>
      <c r="L94" s="72">
        <v>0</v>
      </c>
      <c r="M94" s="75">
        <f t="shared" si="5"/>
        <v>-90</v>
      </c>
    </row>
    <row r="95" spans="1:13" ht="11.25" customHeight="1">
      <c r="A95" s="174"/>
      <c r="B95" s="78"/>
      <c r="C95" s="79" t="s">
        <v>91</v>
      </c>
      <c r="D95" s="112"/>
      <c r="E95" s="113"/>
      <c r="F95" s="113"/>
      <c r="G95" s="111"/>
      <c r="H95" s="148"/>
      <c r="I95" s="149"/>
      <c r="J95" s="150"/>
      <c r="K95" s="74">
        <v>90</v>
      </c>
      <c r="L95" s="72">
        <v>0</v>
      </c>
      <c r="M95" s="75">
        <f t="shared" si="5"/>
        <v>-90</v>
      </c>
    </row>
    <row r="96" spans="1:13" ht="11.25" customHeight="1">
      <c r="A96" s="174"/>
      <c r="B96" s="78"/>
      <c r="C96" s="79" t="s">
        <v>91</v>
      </c>
      <c r="D96" s="112"/>
      <c r="E96" s="113"/>
      <c r="F96" s="113"/>
      <c r="G96" s="111"/>
      <c r="H96" s="148"/>
      <c r="I96" s="149"/>
      <c r="J96" s="150"/>
      <c r="K96" s="74">
        <v>90</v>
      </c>
      <c r="L96" s="72">
        <v>0</v>
      </c>
      <c r="M96" s="75">
        <f t="shared" si="5"/>
        <v>-90</v>
      </c>
    </row>
    <row r="97" spans="1:13" ht="11.25" customHeight="1">
      <c r="A97" s="174"/>
      <c r="B97" s="78"/>
      <c r="C97" s="79" t="s">
        <v>91</v>
      </c>
      <c r="D97" s="112"/>
      <c r="E97" s="113"/>
      <c r="F97" s="113"/>
      <c r="G97" s="111"/>
      <c r="H97" s="148"/>
      <c r="I97" s="149"/>
      <c r="J97" s="150"/>
      <c r="K97" s="74">
        <v>90</v>
      </c>
      <c r="L97" s="72">
        <v>0</v>
      </c>
      <c r="M97" s="75">
        <f t="shared" si="5"/>
        <v>-90</v>
      </c>
    </row>
    <row r="98" spans="1:13" ht="11.25" customHeight="1">
      <c r="A98" s="174"/>
      <c r="B98" s="78"/>
      <c r="C98" s="79" t="s">
        <v>91</v>
      </c>
      <c r="D98" s="112"/>
      <c r="E98" s="113"/>
      <c r="F98" s="113"/>
      <c r="G98" s="111"/>
      <c r="H98" s="148"/>
      <c r="I98" s="149"/>
      <c r="J98" s="150"/>
      <c r="K98" s="74">
        <v>90</v>
      </c>
      <c r="L98" s="72">
        <v>0</v>
      </c>
      <c r="M98" s="75">
        <f t="shared" si="5"/>
        <v>-90</v>
      </c>
    </row>
    <row r="99" spans="2:13" ht="11.25">
      <c r="B99" s="78"/>
      <c r="C99" s="79" t="s">
        <v>91</v>
      </c>
      <c r="D99" s="112"/>
      <c r="E99" s="113"/>
      <c r="F99" s="113"/>
      <c r="G99" s="111"/>
      <c r="H99" s="148"/>
      <c r="I99" s="149"/>
      <c r="J99" s="150"/>
      <c r="K99" s="74">
        <v>90</v>
      </c>
      <c r="L99" s="72">
        <v>0</v>
      </c>
      <c r="M99" s="75">
        <f t="shared" si="5"/>
        <v>-90</v>
      </c>
    </row>
    <row r="100" spans="2:13" ht="11.25">
      <c r="B100" s="78"/>
      <c r="C100" s="79" t="s">
        <v>91</v>
      </c>
      <c r="D100" s="112"/>
      <c r="E100" s="113"/>
      <c r="F100" s="113"/>
      <c r="G100" s="111"/>
      <c r="H100" s="148"/>
      <c r="I100" s="149"/>
      <c r="J100" s="150"/>
      <c r="K100" s="74">
        <v>0</v>
      </c>
      <c r="L100" s="72">
        <v>0</v>
      </c>
      <c r="M100" s="75">
        <f t="shared" si="5"/>
        <v>0</v>
      </c>
    </row>
    <row r="101" spans="2:13" ht="11.25">
      <c r="B101" s="78"/>
      <c r="C101" s="79" t="s">
        <v>91</v>
      </c>
      <c r="D101" s="112"/>
      <c r="E101" s="113"/>
      <c r="F101" s="113"/>
      <c r="G101" s="111"/>
      <c r="H101" s="148"/>
      <c r="I101" s="149"/>
      <c r="J101" s="150"/>
      <c r="K101" s="74">
        <v>0</v>
      </c>
      <c r="L101" s="72">
        <v>0</v>
      </c>
      <c r="M101" s="75">
        <f t="shared" si="5"/>
        <v>0</v>
      </c>
    </row>
    <row r="102" spans="2:13" ht="11.25">
      <c r="B102" s="78"/>
      <c r="C102" s="79" t="s">
        <v>91</v>
      </c>
      <c r="D102" s="112"/>
      <c r="E102" s="113"/>
      <c r="F102" s="113"/>
      <c r="G102" s="111"/>
      <c r="H102" s="148"/>
      <c r="I102" s="149"/>
      <c r="J102" s="150"/>
      <c r="K102" s="74">
        <v>0</v>
      </c>
      <c r="L102" s="72">
        <v>0</v>
      </c>
      <c r="M102" s="75">
        <f t="shared" si="5"/>
        <v>0</v>
      </c>
    </row>
    <row r="103" spans="2:13" ht="11.25">
      <c r="B103" s="78"/>
      <c r="C103" s="79" t="s">
        <v>91</v>
      </c>
      <c r="D103" s="112"/>
      <c r="E103" s="113"/>
      <c r="F103" s="113"/>
      <c r="G103" s="111"/>
      <c r="H103" s="148"/>
      <c r="I103" s="149"/>
      <c r="J103" s="150"/>
      <c r="K103" s="74">
        <v>0</v>
      </c>
      <c r="L103" s="72">
        <v>0</v>
      </c>
      <c r="M103" s="75">
        <f t="shared" si="5"/>
        <v>0</v>
      </c>
    </row>
    <row r="104" spans="2:13" ht="11.25">
      <c r="B104" s="78"/>
      <c r="C104" s="79" t="s">
        <v>91</v>
      </c>
      <c r="D104" s="112"/>
      <c r="E104" s="113"/>
      <c r="F104" s="113"/>
      <c r="G104" s="111"/>
      <c r="H104" s="148"/>
      <c r="I104" s="149"/>
      <c r="J104" s="150"/>
      <c r="K104" s="74">
        <v>0</v>
      </c>
      <c r="L104" s="72">
        <v>0</v>
      </c>
      <c r="M104" s="75">
        <f t="shared" si="5"/>
        <v>0</v>
      </c>
    </row>
    <row r="105" spans="2:13" ht="11.25">
      <c r="B105" s="78"/>
      <c r="C105" s="79" t="s">
        <v>91</v>
      </c>
      <c r="D105" s="112"/>
      <c r="E105" s="113"/>
      <c r="F105" s="113"/>
      <c r="G105" s="111"/>
      <c r="H105" s="148"/>
      <c r="I105" s="149"/>
      <c r="J105" s="150"/>
      <c r="K105" s="74">
        <v>0</v>
      </c>
      <c r="L105" s="72">
        <v>0</v>
      </c>
      <c r="M105" s="75">
        <f t="shared" si="5"/>
        <v>0</v>
      </c>
    </row>
    <row r="106" spans="2:13" ht="11.25">
      <c r="B106" s="78"/>
      <c r="C106" s="81" t="s">
        <v>91</v>
      </c>
      <c r="D106" s="114"/>
      <c r="E106" s="113"/>
      <c r="F106" s="113"/>
      <c r="G106" s="115"/>
      <c r="H106" s="148"/>
      <c r="I106" s="149"/>
      <c r="J106" s="151"/>
      <c r="K106" s="74">
        <v>0</v>
      </c>
      <c r="L106" s="72">
        <v>0</v>
      </c>
      <c r="M106" s="116">
        <f t="shared" si="5"/>
        <v>0</v>
      </c>
    </row>
    <row r="107" spans="3:13" ht="11.25">
      <c r="C107" s="101" t="s">
        <v>92</v>
      </c>
      <c r="D107" s="102"/>
      <c r="E107" s="102"/>
      <c r="F107" s="102"/>
      <c r="G107" s="102"/>
      <c r="H107" s="117"/>
      <c r="I107" s="118"/>
      <c r="J107" s="119"/>
      <c r="K107" s="117">
        <f>SUM(K85:K106)</f>
        <v>1350</v>
      </c>
      <c r="L107" s="118">
        <f>SUM(L85:L106)</f>
        <v>0</v>
      </c>
      <c r="M107" s="119">
        <f>L107-K107</f>
        <v>-1350</v>
      </c>
    </row>
    <row r="108" spans="3:13" ht="11.25">
      <c r="C108" s="87"/>
      <c r="E108" s="90"/>
      <c r="F108" s="90"/>
      <c r="G108" s="120"/>
      <c r="H108" s="74"/>
      <c r="I108" s="121"/>
      <c r="J108" s="122"/>
      <c r="K108" s="74"/>
      <c r="L108" s="121"/>
      <c r="M108" s="122"/>
    </row>
    <row r="109" spans="3:13" ht="11.25">
      <c r="C109" s="87"/>
      <c r="E109" s="90"/>
      <c r="F109" s="90"/>
      <c r="G109" s="120"/>
      <c r="H109" s="74"/>
      <c r="I109" s="121"/>
      <c r="J109" s="122"/>
      <c r="K109" s="74"/>
      <c r="L109" s="121"/>
      <c r="M109" s="122"/>
    </row>
    <row r="110" spans="2:13" s="123" customFormat="1" ht="12">
      <c r="B110" s="124"/>
      <c r="C110" s="178" t="s">
        <v>108</v>
      </c>
      <c r="D110" s="179"/>
      <c r="E110" s="125">
        <f>SUM(E55)</f>
        <v>12750</v>
      </c>
      <c r="F110" s="125">
        <f>SUM(F55)</f>
        <v>2225</v>
      </c>
      <c r="G110" s="126">
        <f>F110-E110</f>
        <v>-10525</v>
      </c>
      <c r="H110" s="127">
        <f>SUM(H55)</f>
        <v>12750</v>
      </c>
      <c r="I110" s="127">
        <f>SUM(I82)</f>
        <v>415</v>
      </c>
      <c r="J110" s="128">
        <f>I110-H110</f>
        <v>-12335</v>
      </c>
      <c r="K110" s="127">
        <f>SUM(K82)</f>
        <v>17625</v>
      </c>
      <c r="L110" s="127">
        <f>SUM(L82)</f>
        <v>375</v>
      </c>
      <c r="M110" s="128">
        <f>L110-K110</f>
        <v>-17250</v>
      </c>
    </row>
    <row r="111" spans="2:13" s="123" customFormat="1" ht="12">
      <c r="B111" s="124"/>
      <c r="C111" s="178" t="s">
        <v>109</v>
      </c>
      <c r="D111" s="179"/>
      <c r="E111" s="125"/>
      <c r="F111" s="125"/>
      <c r="G111" s="126"/>
      <c r="H111" s="127">
        <f>H82</f>
        <v>900</v>
      </c>
      <c r="I111" s="125">
        <f>SUM(I82)</f>
        <v>415</v>
      </c>
      <c r="J111" s="128">
        <f>I111-H111</f>
        <v>-485</v>
      </c>
      <c r="K111" s="127">
        <f>SUM(K107)</f>
        <v>1350</v>
      </c>
      <c r="L111" s="125">
        <f>SUM(L107)</f>
        <v>0</v>
      </c>
      <c r="M111" s="128">
        <f>L111-K111</f>
        <v>-1350</v>
      </c>
    </row>
    <row r="112" spans="2:13" s="123" customFormat="1" ht="12">
      <c r="B112" s="124"/>
      <c r="C112" s="129"/>
      <c r="D112" s="130"/>
      <c r="E112" s="131"/>
      <c r="F112" s="131"/>
      <c r="G112" s="132"/>
      <c r="H112" s="133"/>
      <c r="I112" s="131"/>
      <c r="J112" s="132"/>
      <c r="K112" s="133"/>
      <c r="L112" s="131"/>
      <c r="M112" s="132"/>
    </row>
    <row r="113" spans="2:13" s="123" customFormat="1" ht="12">
      <c r="B113" s="124"/>
      <c r="C113" s="180" t="s">
        <v>110</v>
      </c>
      <c r="D113" s="181"/>
      <c r="E113" s="134">
        <f>SUM(E110:E111)</f>
        <v>12750</v>
      </c>
      <c r="F113" s="135">
        <f>SUM(F110:F111)</f>
        <v>2225</v>
      </c>
      <c r="G113" s="136">
        <f>F113-E113</f>
        <v>-10525</v>
      </c>
      <c r="H113" s="137">
        <f>SUM(H110:H111)</f>
        <v>13650</v>
      </c>
      <c r="I113" s="135">
        <f>SUM(I110:I111)</f>
        <v>830</v>
      </c>
      <c r="J113" s="138">
        <f>I113-H113</f>
        <v>-12820</v>
      </c>
      <c r="K113" s="137">
        <f>SUM(K110:K111)</f>
        <v>18975</v>
      </c>
      <c r="L113" s="135">
        <f>SUM(L110:L111)</f>
        <v>375</v>
      </c>
      <c r="M113" s="138">
        <f>L113-K113</f>
        <v>-18600</v>
      </c>
    </row>
  </sheetData>
  <sheetProtection sheet="1" objects="1" scenarios="1"/>
  <mergeCells count="12">
    <mergeCell ref="C110:D110"/>
    <mergeCell ref="C111:D111"/>
    <mergeCell ref="C113:D113"/>
    <mergeCell ref="K2:M2"/>
    <mergeCell ref="A4:A17"/>
    <mergeCell ref="C55:D55"/>
    <mergeCell ref="A58:A71"/>
    <mergeCell ref="A85:A98"/>
    <mergeCell ref="D1:I1"/>
    <mergeCell ref="C2:D2"/>
    <mergeCell ref="E2:G2"/>
    <mergeCell ref="H2:J2"/>
  </mergeCells>
  <printOptions/>
  <pageMargins left="0.75" right="0.75" top="1" bottom="1" header="0.5" footer="0.5"/>
  <pageSetup orientation="portrait" paperSize="9"/>
  <ignoredErrors>
    <ignoredError sqref="J113 J110 G110 G113 G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 Kappa Epsilon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Topher Morris</dc:creator>
  <cp:keywords/>
  <dc:description/>
  <cp:lastModifiedBy> </cp:lastModifiedBy>
  <cp:lastPrinted>2006-07-27T17:24:40Z</cp:lastPrinted>
  <dcterms:created xsi:type="dcterms:W3CDTF">2004-02-01T20:52:11Z</dcterms:created>
  <dcterms:modified xsi:type="dcterms:W3CDTF">2009-06-30T15:46:42Z</dcterms:modified>
  <cp:category/>
  <cp:version/>
  <cp:contentType/>
  <cp:contentStatus/>
</cp:coreProperties>
</file>